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9720" windowHeight="732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G32" i="16" l="1"/>
  <c r="J42" i="4"/>
  <c r="J40" i="4" s="1"/>
  <c r="F32" i="16"/>
  <c r="I40" i="4"/>
  <c r="I42" i="4"/>
  <c r="J89" i="4" l="1"/>
  <c r="J91" i="4"/>
  <c r="I91" i="4"/>
  <c r="J96" i="4"/>
  <c r="J102" i="4"/>
  <c r="I102" i="4"/>
  <c r="A5" i="4"/>
  <c r="A6" i="16" s="1"/>
  <c r="G17" i="16" l="1"/>
  <c r="G16" i="16" s="1"/>
  <c r="G33" i="16"/>
  <c r="F17" i="16"/>
  <c r="F33" i="16"/>
  <c r="F34" i="16"/>
  <c r="F16" i="16"/>
  <c r="J115" i="4" l="1"/>
  <c r="I115" i="4"/>
  <c r="G41" i="16"/>
  <c r="G37" i="16"/>
  <c r="G36" i="16"/>
  <c r="G35" i="16"/>
  <c r="G34" i="16"/>
  <c r="G28" i="16"/>
  <c r="G27" i="16" s="1"/>
  <c r="G26" i="16"/>
  <c r="G25" i="16" s="1"/>
  <c r="G24" i="16"/>
  <c r="G23" i="16" s="1"/>
  <c r="G22" i="16"/>
  <c r="G21" i="16" s="1"/>
  <c r="G20" i="16"/>
  <c r="G19" i="16"/>
  <c r="G15" i="16"/>
  <c r="G14" i="16" s="1"/>
  <c r="G13" i="16"/>
  <c r="G12" i="16" s="1"/>
  <c r="J145" i="4"/>
  <c r="I145" i="4"/>
  <c r="G9" i="16"/>
  <c r="F9" i="16"/>
  <c r="C2" i="4"/>
  <c r="B2" i="16" s="1"/>
  <c r="J147" i="4"/>
  <c r="J136" i="4"/>
  <c r="J135" i="4" s="1"/>
  <c r="J134" i="4" s="1"/>
  <c r="J113" i="4"/>
  <c r="I114" i="4"/>
  <c r="J107" i="4"/>
  <c r="J105" i="4"/>
  <c r="J101" i="4"/>
  <c r="G11" i="16" s="1"/>
  <c r="G10" i="16" s="1"/>
  <c r="J103" i="4"/>
  <c r="J90" i="4"/>
  <c r="F37" i="16"/>
  <c r="J58" i="4"/>
  <c r="J43" i="4"/>
  <c r="J38" i="4"/>
  <c r="J32" i="4"/>
  <c r="J31" i="4" s="1"/>
  <c r="J29" i="4"/>
  <c r="J28" i="4" s="1"/>
  <c r="J19" i="4"/>
  <c r="J14" i="4" s="1"/>
  <c r="J15" i="4"/>
  <c r="J17" i="4"/>
  <c r="J12" i="4"/>
  <c r="J11" i="4" s="1"/>
  <c r="I46" i="4"/>
  <c r="I85" i="4"/>
  <c r="F41" i="16"/>
  <c r="F36" i="16"/>
  <c r="I53" i="4"/>
  <c r="I52" i="4" s="1"/>
  <c r="I51" i="4" s="1"/>
  <c r="G18" i="16" l="1"/>
  <c r="G31" i="16"/>
  <c r="J34" i="4"/>
  <c r="J10" i="4" s="1"/>
  <c r="F35" i="16"/>
  <c r="F28" i="16"/>
  <c r="F26" i="16"/>
  <c r="F22" i="16"/>
  <c r="F15" i="16"/>
  <c r="I45" i="4"/>
  <c r="F19" i="16"/>
  <c r="F24" i="16" l="1"/>
  <c r="F23" i="16" s="1"/>
  <c r="I147" i="4"/>
  <c r="I90" i="4"/>
  <c r="I58" i="4"/>
  <c r="F20" i="16" l="1"/>
  <c r="I127" i="4"/>
  <c r="I124" i="4"/>
  <c r="I50" i="4"/>
  <c r="I27" i="4"/>
  <c r="I24" i="4"/>
  <c r="F27" i="16" l="1"/>
  <c r="F25" i="16"/>
  <c r="F21" i="16"/>
  <c r="F14" i="16"/>
  <c r="F31" i="16" l="1"/>
  <c r="F18" i="16"/>
  <c r="J156" i="4" l="1"/>
  <c r="J155" i="4" s="1"/>
  <c r="J154" i="4" s="1"/>
  <c r="I156" i="4"/>
  <c r="I155" i="4" s="1"/>
  <c r="I154" i="4" s="1"/>
  <c r="J151" i="4"/>
  <c r="I151" i="4"/>
  <c r="J149" i="4"/>
  <c r="I149" i="4"/>
  <c r="I144" i="4" s="1"/>
  <c r="I141" i="4"/>
  <c r="I139" i="4"/>
  <c r="I136" i="4"/>
  <c r="I135" i="4" s="1"/>
  <c r="I134" i="4" s="1"/>
  <c r="J132" i="4"/>
  <c r="I132" i="4"/>
  <c r="J130" i="4"/>
  <c r="I130" i="4"/>
  <c r="I128" i="4"/>
  <c r="I126" i="4"/>
  <c r="I123" i="4"/>
  <c r="I122" i="4" s="1"/>
  <c r="I120" i="4"/>
  <c r="I119" i="4" s="1"/>
  <c r="J117" i="4"/>
  <c r="I117" i="4"/>
  <c r="I116" i="4" s="1"/>
  <c r="J116" i="4"/>
  <c r="I113" i="4"/>
  <c r="I111" i="4"/>
  <c r="I109" i="4"/>
  <c r="I107" i="4"/>
  <c r="I105" i="4"/>
  <c r="I103" i="4"/>
  <c r="I101" i="4"/>
  <c r="F11" i="16" s="1"/>
  <c r="F10" i="16" s="1"/>
  <c r="J99" i="4"/>
  <c r="I99" i="4"/>
  <c r="J97" i="4"/>
  <c r="I97" i="4"/>
  <c r="I96" i="4"/>
  <c r="J94" i="4"/>
  <c r="I94" i="4"/>
  <c r="J92" i="4"/>
  <c r="I92" i="4"/>
  <c r="I86" i="4"/>
  <c r="I84" i="4"/>
  <c r="J81" i="4"/>
  <c r="J80" i="4" s="1"/>
  <c r="I81" i="4"/>
  <c r="I80" i="4" s="1"/>
  <c r="J78" i="4"/>
  <c r="I78" i="4"/>
  <c r="J76" i="4"/>
  <c r="I76" i="4"/>
  <c r="I74" i="4"/>
  <c r="J70" i="4"/>
  <c r="I70" i="4"/>
  <c r="I67" i="4"/>
  <c r="I66" i="4" s="1"/>
  <c r="I63" i="4"/>
  <c r="I62" i="4" s="1"/>
  <c r="J60" i="4"/>
  <c r="J57" i="4" s="1"/>
  <c r="J56" i="4" s="1"/>
  <c r="I60" i="4"/>
  <c r="I57" i="4" s="1"/>
  <c r="I56" i="4" s="1"/>
  <c r="I49" i="4"/>
  <c r="I47" i="4"/>
  <c r="I38" i="4"/>
  <c r="I43" i="4"/>
  <c r="I32" i="4"/>
  <c r="I31" i="4" s="1"/>
  <c r="I29" i="4"/>
  <c r="I28" i="4" s="1"/>
  <c r="I26" i="4"/>
  <c r="I25" i="4" s="1"/>
  <c r="I23" i="4"/>
  <c r="I15" i="4"/>
  <c r="I17" i="4"/>
  <c r="I19" i="4"/>
  <c r="I12" i="4"/>
  <c r="I11" i="4" s="1"/>
  <c r="G30" i="16" l="1"/>
  <c r="G29" i="16" s="1"/>
  <c r="G42" i="16" s="1"/>
  <c r="J144" i="4"/>
  <c r="J143" i="4"/>
  <c r="J109" i="4"/>
  <c r="J74" i="4"/>
  <c r="J67" i="4"/>
  <c r="J66" i="4" s="1"/>
  <c r="J53" i="4"/>
  <c r="J52" i="4" s="1"/>
  <c r="J51" i="4" s="1"/>
  <c r="I34" i="4"/>
  <c r="I89" i="4"/>
  <c r="I88" i="4" s="1"/>
  <c r="F30" i="16"/>
  <c r="F29" i="16" s="1"/>
  <c r="I143" i="4"/>
  <c r="F13" i="16"/>
  <c r="F12" i="16" s="1"/>
  <c r="F42" i="16" s="1"/>
  <c r="I72" i="4"/>
  <c r="I69" i="4" s="1"/>
  <c r="I65" i="4" s="1"/>
  <c r="J125" i="4"/>
  <c r="I14" i="4"/>
  <c r="I83" i="4"/>
  <c r="I125" i="4"/>
  <c r="I138" i="4"/>
  <c r="I10" i="4" l="1"/>
  <c r="J88" i="4"/>
  <c r="J72" i="4"/>
  <c r="J69" i="4" s="1"/>
  <c r="J65" i="4" s="1"/>
  <c r="I158" i="4"/>
  <c r="J158" i="4" l="1"/>
</calcChain>
</file>

<file path=xl/sharedStrings.xml><?xml version="1.0" encoding="utf-8"?>
<sst xmlns="http://schemas.openxmlformats.org/spreadsheetml/2006/main" count="1025" uniqueCount="148">
  <si>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</si>
  <si>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</si>
  <si>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</si>
  <si>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</si>
  <si>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</si>
  <si>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</si>
  <si>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</si>
  <si>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</si>
  <si>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</si>
  <si>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</si>
  <si>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</si>
  <si>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</si>
  <si>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</si>
  <si>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</si>
  <si>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</si>
  <si>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</si>
  <si>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</si>
  <si>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</si>
  <si>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</si>
  <si>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</si>
  <si>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</si>
  <si>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</si>
  <si>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</si>
  <si>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</si>
  <si>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</si>
  <si>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</si>
  <si>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</si>
  <si>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</si>
  <si>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</si>
  <si>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</si>
  <si>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</si>
  <si>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</si>
  <si>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</si>
  <si>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</si>
  <si>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</si>
  <si>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</si>
  <si>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</si>
  <si>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</si>
  <si>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</si>
  <si>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</si>
  <si>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</si>
  <si>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</si>
  <si>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</si>
  <si>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</si>
  <si>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</si>
  <si>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</si>
  <si>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</si>
  <si>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</si>
  <si>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</si>
  <si>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</si>
  <si>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</si>
  <si>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</si>
  <si>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</si>
  <si>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</si>
  <si>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</si>
  <si>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</si>
  <si>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</si>
  <si>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</si>
  <si>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</si>
  <si>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</si>
  <si>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</si>
  <si>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</si>
  <si>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</si>
  <si>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</si>
  <si>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</si>
  <si>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</si>
  <si>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</si>
  <si>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</si>
  <si>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</si>
  <si>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</si>
  <si>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</si>
  <si>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</si>
  <si>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</si>
  <si>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312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</si>
  <si>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</si>
  <si>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</si>
  <si>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</si>
  <si>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</si>
  <si>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</si>
  <si>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</si>
  <si>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</si>
  <si>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</si>
  <si>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</si>
  <si>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</si>
  <si>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</si>
  <si>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</si>
  <si>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</si>
  <si>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</si>
  <si>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"Развитие муниципальной службы в с.п. Утевка в 2015-2016 гг."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</si>
  <si>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</si>
  <si>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</si>
  <si>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</si>
  <si>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</si>
  <si>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</si>
  <si>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</si>
  <si>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</si>
  <si>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</si>
  <si>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</si>
  <si>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2130</t>
  </si>
  <si>
    <t>РЦП "Культура"</t>
  </si>
  <si>
    <t>2710</t>
  </si>
  <si>
    <t>Муниципальная программа "Развитие субъектов малого и среднего предпринимательства в с.п. Утевка в 2013-2015 годы"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</si>
  <si>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</si>
  <si>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</si>
  <si>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</si>
  <si>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</si>
  <si>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</si>
  <si>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35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</si>
  <si>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</si>
  <si>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</si>
  <si>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</si>
  <si>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</si>
  <si>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</si>
  <si>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</si>
  <si>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Муниципальная программа "Программа терроризма и экстремизма на территории с. п. Утевка м.р. Нефтегорский на 2014-2016 гг."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</si>
  <si>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</si>
  <si>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</si>
  <si>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</si>
  <si>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</si>
  <si>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 xml:space="preserve">Муниципальная программа сельского поселения Утевка муниципального района Нефтегорский Самарской области «Развитие автомобильных дорог общего пользования местного значения в сельском поселении Утевка на 2013-2015 годы»
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</si>
  <si>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</si>
  <si>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</si>
  <si>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программа "Развитие муниципальной службы в с.п. Утевка муниципального района Нефтегорский Самарской области в 2015-2016 гг."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</si>
  <si>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</si>
  <si>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2014-2016гг.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</si>
  <si>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</si>
  <si>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</si>
  <si>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</si>
  <si>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</si>
  <si>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</si>
  <si>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</si>
  <si>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</si>
  <si>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</si>
  <si>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</si>
  <si>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</si>
  <si>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</si>
  <si>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</si>
  <si>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</si>
  <si>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</si>
  <si>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</si>
  <si>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План 2016 года</t>
  </si>
  <si>
    <t>РЦП «Охрана окружающей среды сельского поселения Утевка на 2015-2016 гг"</t>
  </si>
  <si>
    <t xml:space="preserve">муниципального района Нефтегорский Самарской области 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</si>
  <si>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</si>
  <si>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     Приложение № 4
к Решению собрания представителей 
сельского поселения Утевка 
муниципального района Нефтегорский 
Самарской области</t>
  </si>
  <si>
    <t xml:space="preserve">     Приложение № 3
к Решению собрания представителей 
сельского поселения Утевка 
муниципального района Нефтегорский 
Самарской области </t>
  </si>
  <si>
    <t xml:space="preserve">Ведомственная структура расходов бюджета сельского поселения Утёвка </t>
  </si>
  <si>
    <t>Исполнено за 1 полугодие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</si>
</sst>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«22» июля 2016 г. № 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 t="str">
            <v>по кодам видов доходов, подвидов доходов бюджетной классификации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0">
          <cell r="I10">
            <v>615138</v>
          </cell>
        </row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58"/>
  <sheetViews>
    <sheetView topLeftCell="A34" zoomScale="110" zoomScaleNormal="110" workbookViewId="0">
      <selection activeCell="J51" sqref="J51"/>
    </sheetView>
  </sheetViews>
  <sheetFormatPr defaultRowHeight="12.75" x14ac:dyDescent="0.2"/>
  <cols>
    <col min="1" max="1" width="7.85546875" customWidth="1"/>
    <col min="2" max="2" width="79.28515625" customWidth="1"/>
    <col min="3" max="4" width="4" customWidth="1"/>
    <col min="5" max="5" width="4.5703125" customWidth="1"/>
    <col min="6" max="6" width="2.85546875" customWidth="1"/>
    <col min="7" max="7" width="5.42578125" customWidth="1"/>
    <col min="8" max="8" width="7" customWidth="1"/>
    <col min="9" max="10" width="13.85546875" customWidth="1"/>
  </cols>
  <sheetData>
    <row r="1" spans="1:10" ht="75" customHeight="1" x14ac:dyDescent="0.25">
      <c r="B1" s="4"/>
      <c r="C1" s="45" t="s">
        <v>145</v>
      </c>
      <c r="D1" s="46"/>
      <c r="E1" s="46"/>
      <c r="F1" s="46"/>
      <c r="G1" s="46"/>
      <c r="H1" s="46"/>
      <c r="I1" s="46"/>
      <c r="J1" s="46"/>
    </row>
    <row r="2" spans="1:10" ht="18" customHeight="1" x14ac:dyDescent="0.25">
      <c r="B2" s="4"/>
      <c r="C2" s="45" t="str">
        <f>[1]Лист1!$E$6</f>
        <v>от «22» июля 2016 г. № 45</v>
      </c>
      <c r="D2" s="45"/>
      <c r="E2" s="45"/>
      <c r="F2" s="45"/>
      <c r="G2" s="45"/>
      <c r="H2" s="45"/>
      <c r="I2" s="45"/>
      <c r="J2" s="45"/>
    </row>
    <row r="3" spans="1:10" ht="17.25" customHeight="1" x14ac:dyDescent="0.25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6.5" customHeight="1" x14ac:dyDescent="0.25">
      <c r="A4" s="47" t="s">
        <v>142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6.5" customHeight="1" x14ac:dyDescent="0.25">
      <c r="A5" s="47" t="str">
        <f>[2]Лист1!$A$10:$E$10</f>
        <v>по кодам видов доходов, подвидов доходов бюджетной классификации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4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44" t="s">
        <v>0</v>
      </c>
      <c r="B7" s="44" t="s">
        <v>67</v>
      </c>
      <c r="C7" s="43" t="s">
        <v>2</v>
      </c>
      <c r="D7" s="43" t="s">
        <v>3</v>
      </c>
      <c r="E7" s="48" t="s">
        <v>4</v>
      </c>
      <c r="F7" s="49"/>
      <c r="G7" s="50"/>
      <c r="H7" s="43" t="s">
        <v>5</v>
      </c>
      <c r="I7" s="44" t="s">
        <v>127</v>
      </c>
      <c r="J7" s="44"/>
    </row>
    <row r="8" spans="1:10" ht="105" customHeight="1" x14ac:dyDescent="0.2">
      <c r="A8" s="44"/>
      <c r="B8" s="44"/>
      <c r="C8" s="43"/>
      <c r="D8" s="43"/>
      <c r="E8" s="17" t="s">
        <v>77</v>
      </c>
      <c r="F8" s="17" t="s">
        <v>78</v>
      </c>
      <c r="G8" s="42" t="s">
        <v>79</v>
      </c>
      <c r="H8" s="43"/>
      <c r="I8" s="38" t="s">
        <v>140</v>
      </c>
      <c r="J8" s="38" t="s">
        <v>147</v>
      </c>
    </row>
    <row r="9" spans="1:10" ht="15.75" customHeight="1" x14ac:dyDescent="0.2">
      <c r="A9" s="18">
        <v>385</v>
      </c>
      <c r="B9" s="19" t="s">
        <v>80</v>
      </c>
      <c r="C9" s="20"/>
      <c r="D9" s="20"/>
      <c r="E9" s="20"/>
      <c r="F9" s="20"/>
      <c r="G9" s="20"/>
      <c r="H9" s="21"/>
      <c r="I9" s="22"/>
      <c r="J9" s="23"/>
    </row>
    <row r="10" spans="1:10" ht="15.75" customHeight="1" x14ac:dyDescent="0.2">
      <c r="A10" s="20">
        <v>385</v>
      </c>
      <c r="B10" s="28" t="s">
        <v>131</v>
      </c>
      <c r="C10" s="11" t="s">
        <v>7</v>
      </c>
      <c r="D10" s="11" t="s">
        <v>10</v>
      </c>
      <c r="E10" s="20"/>
      <c r="F10" s="20"/>
      <c r="G10" s="20"/>
      <c r="H10" s="21"/>
      <c r="I10" s="41">
        <f>I11+I14+I28+I31+I34</f>
        <v>4830</v>
      </c>
      <c r="J10" s="41">
        <f>J11+J14+J28+J31+J34</f>
        <v>2102</v>
      </c>
    </row>
    <row r="11" spans="1:10" ht="17.25" customHeight="1" x14ac:dyDescent="0.2">
      <c r="A11" s="20">
        <v>385</v>
      </c>
      <c r="B11" s="24" t="s">
        <v>6</v>
      </c>
      <c r="C11" s="11" t="s">
        <v>7</v>
      </c>
      <c r="D11" s="11" t="s">
        <v>8</v>
      </c>
      <c r="E11" s="25"/>
      <c r="F11" s="25"/>
      <c r="G11" s="25"/>
      <c r="H11" s="25"/>
      <c r="I11" s="26">
        <f>I12</f>
        <v>663</v>
      </c>
      <c r="J11" s="12">
        <f>J12</f>
        <v>397</v>
      </c>
    </row>
    <row r="12" spans="1:10" ht="15.75" customHeight="1" x14ac:dyDescent="0.2">
      <c r="A12" s="20">
        <v>385</v>
      </c>
      <c r="B12" s="24" t="s">
        <v>81</v>
      </c>
      <c r="C12" s="11" t="s">
        <v>7</v>
      </c>
      <c r="D12" s="11" t="s">
        <v>8</v>
      </c>
      <c r="E12" s="25" t="s">
        <v>45</v>
      </c>
      <c r="F12" s="25" t="s">
        <v>82</v>
      </c>
      <c r="G12" s="25" t="s">
        <v>95</v>
      </c>
      <c r="H12" s="25"/>
      <c r="I12" s="12">
        <f>I13</f>
        <v>663</v>
      </c>
      <c r="J12" s="12">
        <f>J13</f>
        <v>397</v>
      </c>
    </row>
    <row r="13" spans="1:10" ht="15.75" customHeight="1" x14ac:dyDescent="0.2">
      <c r="A13" s="20">
        <v>385</v>
      </c>
      <c r="B13" s="10" t="s">
        <v>83</v>
      </c>
      <c r="C13" s="11" t="s">
        <v>7</v>
      </c>
      <c r="D13" s="11" t="s">
        <v>8</v>
      </c>
      <c r="E13" s="25" t="s">
        <v>45</v>
      </c>
      <c r="F13" s="25" t="s">
        <v>82</v>
      </c>
      <c r="G13" s="25" t="s">
        <v>95</v>
      </c>
      <c r="H13" s="25" t="s">
        <v>1</v>
      </c>
      <c r="I13" s="12">
        <v>663</v>
      </c>
      <c r="J13" s="12">
        <v>397</v>
      </c>
    </row>
    <row r="14" spans="1:10" ht="39" customHeight="1" x14ac:dyDescent="0.2">
      <c r="A14" s="20">
        <v>385</v>
      </c>
      <c r="B14" s="10" t="s">
        <v>11</v>
      </c>
      <c r="C14" s="11" t="s">
        <v>7</v>
      </c>
      <c r="D14" s="11" t="s">
        <v>12</v>
      </c>
      <c r="E14" s="25"/>
      <c r="F14" s="25"/>
      <c r="G14" s="25"/>
      <c r="H14" s="25"/>
      <c r="I14" s="12">
        <f>I19+I17+I15+I24</f>
        <v>3538</v>
      </c>
      <c r="J14" s="12">
        <f>J19+J17+J15+J24</f>
        <v>1599</v>
      </c>
    </row>
    <row r="15" spans="1:10" ht="24" customHeight="1" x14ac:dyDescent="0.2">
      <c r="A15" s="20">
        <v>385</v>
      </c>
      <c r="B15" s="10" t="s">
        <v>89</v>
      </c>
      <c r="C15" s="11" t="s">
        <v>7</v>
      </c>
      <c r="D15" s="11" t="s">
        <v>12</v>
      </c>
      <c r="E15" s="25" t="s">
        <v>19</v>
      </c>
      <c r="F15" s="25" t="s">
        <v>82</v>
      </c>
      <c r="G15" s="25" t="s">
        <v>95</v>
      </c>
      <c r="H15" s="25"/>
      <c r="I15" s="12">
        <f>I16</f>
        <v>10</v>
      </c>
      <c r="J15" s="12">
        <f>J16</f>
        <v>1</v>
      </c>
    </row>
    <row r="16" spans="1:10" ht="12.75" customHeight="1" x14ac:dyDescent="0.2">
      <c r="A16" s="20">
        <v>385</v>
      </c>
      <c r="B16" s="10" t="s">
        <v>84</v>
      </c>
      <c r="C16" s="11" t="s">
        <v>7</v>
      </c>
      <c r="D16" s="11" t="s">
        <v>12</v>
      </c>
      <c r="E16" s="25" t="s">
        <v>19</v>
      </c>
      <c r="F16" s="25" t="s">
        <v>82</v>
      </c>
      <c r="G16" s="25" t="s">
        <v>95</v>
      </c>
      <c r="H16" s="25" t="s">
        <v>85</v>
      </c>
      <c r="I16" s="12">
        <v>10</v>
      </c>
      <c r="J16" s="12">
        <v>1</v>
      </c>
    </row>
    <row r="17" spans="1:10" ht="12.75" customHeight="1" x14ac:dyDescent="0.2">
      <c r="A17" s="20">
        <v>385</v>
      </c>
      <c r="B17" s="10" t="s">
        <v>88</v>
      </c>
      <c r="C17" s="11" t="s">
        <v>7</v>
      </c>
      <c r="D17" s="11" t="s">
        <v>12</v>
      </c>
      <c r="E17" s="25" t="s">
        <v>52</v>
      </c>
      <c r="F17" s="25" t="s">
        <v>82</v>
      </c>
      <c r="G17" s="25" t="s">
        <v>95</v>
      </c>
      <c r="H17" s="25"/>
      <c r="I17" s="12">
        <f>I18</f>
        <v>30</v>
      </c>
      <c r="J17" s="12">
        <f>J18</f>
        <v>30</v>
      </c>
    </row>
    <row r="18" spans="1:10" ht="12.75" customHeight="1" x14ac:dyDescent="0.2">
      <c r="A18" s="20">
        <v>385</v>
      </c>
      <c r="B18" s="10" t="s">
        <v>84</v>
      </c>
      <c r="C18" s="11" t="s">
        <v>7</v>
      </c>
      <c r="D18" s="11" t="s">
        <v>12</v>
      </c>
      <c r="E18" s="25" t="s">
        <v>52</v>
      </c>
      <c r="F18" s="25" t="s">
        <v>82</v>
      </c>
      <c r="G18" s="25" t="s">
        <v>95</v>
      </c>
      <c r="H18" s="25" t="s">
        <v>85</v>
      </c>
      <c r="I18" s="12">
        <v>30</v>
      </c>
      <c r="J18" s="12">
        <v>30</v>
      </c>
    </row>
    <row r="19" spans="1:10" ht="15.75" customHeight="1" x14ac:dyDescent="0.2">
      <c r="A19" s="20">
        <v>385</v>
      </c>
      <c r="B19" s="10" t="s">
        <v>81</v>
      </c>
      <c r="C19" s="11" t="s">
        <v>7</v>
      </c>
      <c r="D19" s="11" t="s">
        <v>12</v>
      </c>
      <c r="E19" s="25" t="s">
        <v>45</v>
      </c>
      <c r="F19" s="25" t="s">
        <v>82</v>
      </c>
      <c r="G19" s="25" t="s">
        <v>95</v>
      </c>
      <c r="H19" s="25"/>
      <c r="I19" s="12">
        <f>I20+I21+I22</f>
        <v>3498</v>
      </c>
      <c r="J19" s="12">
        <f>J20+J21+J22</f>
        <v>1568</v>
      </c>
    </row>
    <row r="20" spans="1:10" ht="16.5" customHeight="1" x14ac:dyDescent="0.2">
      <c r="A20" s="20">
        <v>385</v>
      </c>
      <c r="B20" s="10" t="s">
        <v>83</v>
      </c>
      <c r="C20" s="11" t="s">
        <v>7</v>
      </c>
      <c r="D20" s="11" t="s">
        <v>12</v>
      </c>
      <c r="E20" s="25" t="s">
        <v>45</v>
      </c>
      <c r="F20" s="25" t="s">
        <v>82</v>
      </c>
      <c r="G20" s="25" t="s">
        <v>95</v>
      </c>
      <c r="H20" s="25" t="s">
        <v>1</v>
      </c>
      <c r="I20" s="12">
        <v>2845</v>
      </c>
      <c r="J20" s="12">
        <v>1310</v>
      </c>
    </row>
    <row r="21" spans="1:10" ht="15.75" customHeight="1" x14ac:dyDescent="0.2">
      <c r="A21" s="20">
        <v>385</v>
      </c>
      <c r="B21" s="10" t="s">
        <v>84</v>
      </c>
      <c r="C21" s="11" t="s">
        <v>7</v>
      </c>
      <c r="D21" s="11" t="s">
        <v>12</v>
      </c>
      <c r="E21" s="25" t="s">
        <v>45</v>
      </c>
      <c r="F21" s="25" t="s">
        <v>82</v>
      </c>
      <c r="G21" s="25" t="s">
        <v>95</v>
      </c>
      <c r="H21" s="25" t="s">
        <v>85</v>
      </c>
      <c r="I21" s="12">
        <v>585</v>
      </c>
      <c r="J21" s="12">
        <v>256</v>
      </c>
    </row>
    <row r="22" spans="1:10" ht="15.75" customHeight="1" x14ac:dyDescent="0.2">
      <c r="A22" s="20">
        <v>385</v>
      </c>
      <c r="B22" s="10" t="s">
        <v>86</v>
      </c>
      <c r="C22" s="11" t="s">
        <v>7</v>
      </c>
      <c r="D22" s="11" t="s">
        <v>12</v>
      </c>
      <c r="E22" s="25" t="s">
        <v>45</v>
      </c>
      <c r="F22" s="25" t="s">
        <v>82</v>
      </c>
      <c r="G22" s="25" t="s">
        <v>95</v>
      </c>
      <c r="H22" s="25" t="s">
        <v>87</v>
      </c>
      <c r="I22" s="12">
        <v>68</v>
      </c>
      <c r="J22" s="12">
        <v>2</v>
      </c>
    </row>
    <row r="23" spans="1:10" ht="15.75" hidden="1" customHeight="1" x14ac:dyDescent="0.2">
      <c r="A23" s="20">
        <v>385</v>
      </c>
      <c r="B23" s="10" t="s">
        <v>90</v>
      </c>
      <c r="C23" s="11" t="s">
        <v>7</v>
      </c>
      <c r="D23" s="11" t="s">
        <v>12</v>
      </c>
      <c r="E23" s="25" t="s">
        <v>45</v>
      </c>
      <c r="F23" s="25" t="s">
        <v>82</v>
      </c>
      <c r="G23" s="25" t="s">
        <v>91</v>
      </c>
      <c r="H23" s="25"/>
      <c r="I23" s="12">
        <f>I24</f>
        <v>0</v>
      </c>
      <c r="J23" s="12"/>
    </row>
    <row r="24" spans="1:10" ht="15.75" hidden="1" customHeight="1" x14ac:dyDescent="0.2">
      <c r="A24" s="20">
        <v>385</v>
      </c>
      <c r="B24" s="10" t="s">
        <v>33</v>
      </c>
      <c r="C24" s="11" t="s">
        <v>7</v>
      </c>
      <c r="D24" s="11" t="s">
        <v>12</v>
      </c>
      <c r="E24" s="25" t="s">
        <v>45</v>
      </c>
      <c r="F24" s="25" t="s">
        <v>82</v>
      </c>
      <c r="G24" s="25" t="s">
        <v>91</v>
      </c>
      <c r="H24" s="25" t="s">
        <v>68</v>
      </c>
      <c r="I24" s="12">
        <f>606037-606037</f>
        <v>0</v>
      </c>
      <c r="J24" s="12"/>
    </row>
    <row r="25" spans="1:10" ht="35.25" hidden="1" customHeight="1" x14ac:dyDescent="0.2">
      <c r="A25" s="20">
        <v>385</v>
      </c>
      <c r="B25" s="10" t="s">
        <v>92</v>
      </c>
      <c r="C25" s="11" t="s">
        <v>7</v>
      </c>
      <c r="D25" s="11" t="s">
        <v>35</v>
      </c>
      <c r="E25" s="25"/>
      <c r="F25" s="25"/>
      <c r="G25" s="25"/>
      <c r="H25" s="25"/>
      <c r="I25" s="12">
        <f>I26</f>
        <v>0</v>
      </c>
      <c r="J25" s="12"/>
    </row>
    <row r="26" spans="1:10" ht="15.75" hidden="1" customHeight="1" x14ac:dyDescent="0.2">
      <c r="A26" s="20">
        <v>385</v>
      </c>
      <c r="B26" s="10" t="s">
        <v>90</v>
      </c>
      <c r="C26" s="11" t="s">
        <v>7</v>
      </c>
      <c r="D26" s="11" t="s">
        <v>35</v>
      </c>
      <c r="E26" s="25" t="s">
        <v>45</v>
      </c>
      <c r="F26" s="25" t="s">
        <v>82</v>
      </c>
      <c r="G26" s="25" t="s">
        <v>91</v>
      </c>
      <c r="H26" s="25"/>
      <c r="I26" s="12">
        <f>I27</f>
        <v>0</v>
      </c>
      <c r="J26" s="12"/>
    </row>
    <row r="27" spans="1:10" ht="15.75" hidden="1" customHeight="1" x14ac:dyDescent="0.2">
      <c r="A27" s="20">
        <v>385</v>
      </c>
      <c r="B27" s="10" t="s">
        <v>33</v>
      </c>
      <c r="C27" s="11" t="s">
        <v>7</v>
      </c>
      <c r="D27" s="11" t="s">
        <v>35</v>
      </c>
      <c r="E27" s="25" t="s">
        <v>45</v>
      </c>
      <c r="F27" s="25" t="s">
        <v>82</v>
      </c>
      <c r="G27" s="25" t="s">
        <v>91</v>
      </c>
      <c r="H27" s="25" t="s">
        <v>68</v>
      </c>
      <c r="I27" s="12">
        <f>5000-5000</f>
        <v>0</v>
      </c>
      <c r="J27" s="12"/>
    </row>
    <row r="28" spans="1:10" ht="15.75" hidden="1" customHeight="1" x14ac:dyDescent="0.2">
      <c r="A28" s="20">
        <v>385</v>
      </c>
      <c r="B28" s="10" t="s">
        <v>93</v>
      </c>
      <c r="C28" s="11" t="s">
        <v>7</v>
      </c>
      <c r="D28" s="11" t="s">
        <v>26</v>
      </c>
      <c r="E28" s="25"/>
      <c r="F28" s="25"/>
      <c r="G28" s="25"/>
      <c r="H28" s="25"/>
      <c r="I28" s="12">
        <f>I29</f>
        <v>0</v>
      </c>
      <c r="J28" s="12">
        <f>J29</f>
        <v>0</v>
      </c>
    </row>
    <row r="29" spans="1:10" ht="15.75" hidden="1" customHeight="1" x14ac:dyDescent="0.2">
      <c r="A29" s="20">
        <v>385</v>
      </c>
      <c r="B29" s="10" t="s">
        <v>90</v>
      </c>
      <c r="C29" s="11" t="s">
        <v>7</v>
      </c>
      <c r="D29" s="11" t="s">
        <v>26</v>
      </c>
      <c r="E29" s="25" t="s">
        <v>45</v>
      </c>
      <c r="F29" s="25" t="s">
        <v>82</v>
      </c>
      <c r="G29" s="25" t="s">
        <v>95</v>
      </c>
      <c r="H29" s="25"/>
      <c r="I29" s="12">
        <f>I30</f>
        <v>0</v>
      </c>
      <c r="J29" s="12">
        <f>J30</f>
        <v>0</v>
      </c>
    </row>
    <row r="30" spans="1:10" ht="15.75" hidden="1" customHeight="1" x14ac:dyDescent="0.2">
      <c r="A30" s="20">
        <v>385</v>
      </c>
      <c r="B30" s="10" t="s">
        <v>33</v>
      </c>
      <c r="C30" s="11" t="s">
        <v>7</v>
      </c>
      <c r="D30" s="11" t="s">
        <v>26</v>
      </c>
      <c r="E30" s="25" t="s">
        <v>45</v>
      </c>
      <c r="F30" s="25" t="s">
        <v>82</v>
      </c>
      <c r="G30" s="25" t="s">
        <v>95</v>
      </c>
      <c r="H30" s="25" t="s">
        <v>85</v>
      </c>
      <c r="I30" s="12">
        <v>0</v>
      </c>
      <c r="J30" s="12">
        <v>0</v>
      </c>
    </row>
    <row r="31" spans="1:10" ht="15.75" customHeight="1" x14ac:dyDescent="0.2">
      <c r="A31" s="20">
        <v>385</v>
      </c>
      <c r="B31" s="10" t="s">
        <v>13</v>
      </c>
      <c r="C31" s="11" t="s">
        <v>7</v>
      </c>
      <c r="D31" s="11" t="s">
        <v>14</v>
      </c>
      <c r="E31" s="25"/>
      <c r="F31" s="25"/>
      <c r="G31" s="25"/>
      <c r="H31" s="25"/>
      <c r="I31" s="12">
        <f>I32</f>
        <v>74</v>
      </c>
      <c r="J31" s="12">
        <f>J32</f>
        <v>0</v>
      </c>
    </row>
    <row r="32" spans="1:10" ht="15.75" customHeight="1" x14ac:dyDescent="0.2">
      <c r="A32" s="20">
        <v>385</v>
      </c>
      <c r="B32" s="10" t="s">
        <v>81</v>
      </c>
      <c r="C32" s="11" t="s">
        <v>7</v>
      </c>
      <c r="D32" s="11" t="s">
        <v>14</v>
      </c>
      <c r="E32" s="25" t="s">
        <v>45</v>
      </c>
      <c r="F32" s="25" t="s">
        <v>82</v>
      </c>
      <c r="G32" s="25" t="s">
        <v>95</v>
      </c>
      <c r="H32" s="25"/>
      <c r="I32" s="12">
        <f>I33</f>
        <v>74</v>
      </c>
      <c r="J32" s="12">
        <f>J33</f>
        <v>0</v>
      </c>
    </row>
    <row r="33" spans="1:10" ht="15.75" customHeight="1" x14ac:dyDescent="0.2">
      <c r="A33" s="27">
        <v>385</v>
      </c>
      <c r="B33" s="10" t="s">
        <v>69</v>
      </c>
      <c r="C33" s="11" t="s">
        <v>7</v>
      </c>
      <c r="D33" s="11" t="s">
        <v>14</v>
      </c>
      <c r="E33" s="25" t="s">
        <v>45</v>
      </c>
      <c r="F33" s="25" t="s">
        <v>82</v>
      </c>
      <c r="G33" s="25" t="s">
        <v>95</v>
      </c>
      <c r="H33" s="25" t="s">
        <v>70</v>
      </c>
      <c r="I33" s="12">
        <v>74</v>
      </c>
      <c r="J33" s="12">
        <v>0</v>
      </c>
    </row>
    <row r="34" spans="1:10" ht="15.75" customHeight="1" x14ac:dyDescent="0.2">
      <c r="A34" s="27">
        <v>385</v>
      </c>
      <c r="B34" s="28" t="s">
        <v>16</v>
      </c>
      <c r="C34" s="29" t="s">
        <v>7</v>
      </c>
      <c r="D34" s="29" t="s">
        <v>17</v>
      </c>
      <c r="E34" s="25"/>
      <c r="F34" s="25"/>
      <c r="G34" s="25"/>
      <c r="H34" s="25"/>
      <c r="I34" s="12">
        <f>I40+I43+I47+I50+I38+I45</f>
        <v>555</v>
      </c>
      <c r="J34" s="12">
        <f>J38+J40+J43</f>
        <v>106</v>
      </c>
    </row>
    <row r="35" spans="1:10" ht="15.75" hidden="1" customHeight="1" x14ac:dyDescent="0.2">
      <c r="A35" s="27"/>
      <c r="B35" s="10" t="s">
        <v>94</v>
      </c>
      <c r="C35" s="11" t="s">
        <v>7</v>
      </c>
      <c r="D35" s="11" t="s">
        <v>17</v>
      </c>
      <c r="E35" s="25" t="s">
        <v>31</v>
      </c>
      <c r="F35" s="25"/>
      <c r="G35" s="25" t="s">
        <v>95</v>
      </c>
      <c r="H35" s="25"/>
      <c r="I35" s="14"/>
      <c r="J35" s="12"/>
    </row>
    <row r="36" spans="1:10" ht="15.75" hidden="1" customHeight="1" x14ac:dyDescent="0.2">
      <c r="A36" s="27"/>
      <c r="B36" s="10" t="s">
        <v>96</v>
      </c>
      <c r="C36" s="11" t="s">
        <v>7</v>
      </c>
      <c r="D36" s="11" t="s">
        <v>17</v>
      </c>
      <c r="E36" s="25" t="s">
        <v>31</v>
      </c>
      <c r="F36" s="25" t="s">
        <v>82</v>
      </c>
      <c r="G36" s="25" t="s">
        <v>95</v>
      </c>
      <c r="H36" s="25" t="s">
        <v>65</v>
      </c>
      <c r="I36" s="14"/>
      <c r="J36" s="12"/>
    </row>
    <row r="37" spans="1:10" ht="27.75" hidden="1" customHeight="1" x14ac:dyDescent="0.2">
      <c r="A37" s="27"/>
      <c r="B37" s="10" t="s">
        <v>97</v>
      </c>
      <c r="C37" s="11" t="s">
        <v>7</v>
      </c>
      <c r="D37" s="11" t="s">
        <v>17</v>
      </c>
      <c r="E37" s="25" t="s">
        <v>31</v>
      </c>
      <c r="F37" s="25" t="s">
        <v>82</v>
      </c>
      <c r="G37" s="25" t="s">
        <v>95</v>
      </c>
      <c r="H37" s="25" t="s">
        <v>85</v>
      </c>
      <c r="I37" s="14"/>
      <c r="J37" s="12"/>
    </row>
    <row r="38" spans="1:10" ht="15.75" customHeight="1" x14ac:dyDescent="0.2">
      <c r="A38" s="20">
        <v>385</v>
      </c>
      <c r="B38" s="10" t="s">
        <v>99</v>
      </c>
      <c r="C38" s="11" t="s">
        <v>7</v>
      </c>
      <c r="D38" s="11" t="s">
        <v>17</v>
      </c>
      <c r="E38" s="25" t="s">
        <v>20</v>
      </c>
      <c r="F38" s="25" t="s">
        <v>82</v>
      </c>
      <c r="G38" s="25" t="s">
        <v>95</v>
      </c>
      <c r="H38" s="25"/>
      <c r="I38" s="12">
        <f>I39</f>
        <v>194</v>
      </c>
      <c r="J38" s="12">
        <f>J39</f>
        <v>22</v>
      </c>
    </row>
    <row r="39" spans="1:10" ht="15.75" customHeight="1" x14ac:dyDescent="0.2">
      <c r="A39" s="20">
        <v>385</v>
      </c>
      <c r="B39" s="10" t="s">
        <v>84</v>
      </c>
      <c r="C39" s="11" t="s">
        <v>7</v>
      </c>
      <c r="D39" s="11" t="s">
        <v>17</v>
      </c>
      <c r="E39" s="25" t="s">
        <v>20</v>
      </c>
      <c r="F39" s="25" t="s">
        <v>82</v>
      </c>
      <c r="G39" s="25" t="s">
        <v>95</v>
      </c>
      <c r="H39" s="25" t="s">
        <v>85</v>
      </c>
      <c r="I39" s="12">
        <v>194</v>
      </c>
      <c r="J39" s="12">
        <v>22</v>
      </c>
    </row>
    <row r="40" spans="1:10" ht="16.5" customHeight="1" x14ac:dyDescent="0.2">
      <c r="A40" s="20">
        <v>385</v>
      </c>
      <c r="B40" s="10" t="s">
        <v>81</v>
      </c>
      <c r="C40" s="11" t="s">
        <v>7</v>
      </c>
      <c r="D40" s="11" t="s">
        <v>17</v>
      </c>
      <c r="E40" s="25" t="s">
        <v>45</v>
      </c>
      <c r="F40" s="25" t="s">
        <v>82</v>
      </c>
      <c r="G40" s="25" t="s">
        <v>95</v>
      </c>
      <c r="H40" s="25"/>
      <c r="I40" s="12">
        <f>I42+I41</f>
        <v>361</v>
      </c>
      <c r="J40" s="12">
        <f>J42+J41</f>
        <v>84</v>
      </c>
    </row>
    <row r="41" spans="1:10" ht="16.5" customHeight="1" x14ac:dyDescent="0.2">
      <c r="A41" s="20">
        <v>385</v>
      </c>
      <c r="B41" s="10" t="s">
        <v>83</v>
      </c>
      <c r="C41" s="11" t="s">
        <v>7</v>
      </c>
      <c r="D41" s="11" t="s">
        <v>17</v>
      </c>
      <c r="E41" s="25" t="s">
        <v>45</v>
      </c>
      <c r="F41" s="25" t="s">
        <v>82</v>
      </c>
      <c r="G41" s="25" t="s">
        <v>95</v>
      </c>
      <c r="H41" s="25" t="s">
        <v>1</v>
      </c>
      <c r="I41" s="12">
        <v>10</v>
      </c>
      <c r="J41" s="12">
        <v>9</v>
      </c>
    </row>
    <row r="42" spans="1:10" ht="15.75" customHeight="1" x14ac:dyDescent="0.2">
      <c r="A42" s="20">
        <v>385</v>
      </c>
      <c r="B42" s="10" t="s">
        <v>84</v>
      </c>
      <c r="C42" s="11" t="s">
        <v>7</v>
      </c>
      <c r="D42" s="11" t="s">
        <v>17</v>
      </c>
      <c r="E42" s="25" t="s">
        <v>45</v>
      </c>
      <c r="F42" s="25" t="s">
        <v>82</v>
      </c>
      <c r="G42" s="25" t="s">
        <v>95</v>
      </c>
      <c r="H42" s="25" t="s">
        <v>85</v>
      </c>
      <c r="I42" s="12">
        <f>22+329</f>
        <v>351</v>
      </c>
      <c r="J42" s="12">
        <f>84-9</f>
        <v>75</v>
      </c>
    </row>
    <row r="43" spans="1:10" ht="15.75" hidden="1" customHeight="1" x14ac:dyDescent="0.2">
      <c r="A43" s="20">
        <v>385</v>
      </c>
      <c r="B43" s="10" t="s">
        <v>81</v>
      </c>
      <c r="C43" s="11" t="s">
        <v>7</v>
      </c>
      <c r="D43" s="11" t="s">
        <v>17</v>
      </c>
      <c r="E43" s="25" t="s">
        <v>45</v>
      </c>
      <c r="F43" s="25" t="s">
        <v>82</v>
      </c>
      <c r="G43" s="25" t="s">
        <v>95</v>
      </c>
      <c r="H43" s="25"/>
      <c r="I43" s="12">
        <f>I44</f>
        <v>0</v>
      </c>
      <c r="J43" s="12">
        <f>J44</f>
        <v>0</v>
      </c>
    </row>
    <row r="44" spans="1:10" ht="15.75" hidden="1" customHeight="1" x14ac:dyDescent="0.2">
      <c r="A44" s="20">
        <v>385</v>
      </c>
      <c r="B44" s="10" t="s">
        <v>84</v>
      </c>
      <c r="C44" s="11" t="s">
        <v>7</v>
      </c>
      <c r="D44" s="11" t="s">
        <v>17</v>
      </c>
      <c r="E44" s="25" t="s">
        <v>45</v>
      </c>
      <c r="F44" s="25" t="s">
        <v>82</v>
      </c>
      <c r="G44" s="25" t="s">
        <v>95</v>
      </c>
      <c r="H44" s="25" t="s">
        <v>85</v>
      </c>
      <c r="I44" s="12">
        <v>0</v>
      </c>
      <c r="J44" s="12">
        <v>0</v>
      </c>
    </row>
    <row r="45" spans="1:10" ht="15.75" hidden="1" customHeight="1" x14ac:dyDescent="0.2">
      <c r="A45" s="20">
        <v>385</v>
      </c>
      <c r="B45" s="10" t="s">
        <v>81</v>
      </c>
      <c r="C45" s="11" t="s">
        <v>7</v>
      </c>
      <c r="D45" s="11" t="s">
        <v>17</v>
      </c>
      <c r="E45" s="25" t="s">
        <v>45</v>
      </c>
      <c r="F45" s="25" t="s">
        <v>82</v>
      </c>
      <c r="G45" s="25" t="s">
        <v>98</v>
      </c>
      <c r="H45" s="25"/>
      <c r="I45" s="12">
        <f>I46</f>
        <v>0</v>
      </c>
      <c r="J45" s="12"/>
    </row>
    <row r="46" spans="1:10" ht="15.75" hidden="1" customHeight="1" x14ac:dyDescent="0.2">
      <c r="A46" s="20">
        <v>385</v>
      </c>
      <c r="B46" s="10" t="s">
        <v>84</v>
      </c>
      <c r="C46" s="11" t="s">
        <v>7</v>
      </c>
      <c r="D46" s="11" t="s">
        <v>17</v>
      </c>
      <c r="E46" s="25" t="s">
        <v>45</v>
      </c>
      <c r="F46" s="25" t="s">
        <v>82</v>
      </c>
      <c r="G46" s="25" t="s">
        <v>98</v>
      </c>
      <c r="H46" s="25" t="s">
        <v>85</v>
      </c>
      <c r="I46" s="12">
        <f>100000-100000</f>
        <v>0</v>
      </c>
      <c r="J46" s="12"/>
    </row>
    <row r="47" spans="1:10" ht="15.75" hidden="1" customHeight="1" x14ac:dyDescent="0.2">
      <c r="A47" s="20">
        <v>385</v>
      </c>
      <c r="B47" s="10" t="s">
        <v>101</v>
      </c>
      <c r="C47" s="11" t="s">
        <v>7</v>
      </c>
      <c r="D47" s="11" t="s">
        <v>17</v>
      </c>
      <c r="E47" s="25" t="s">
        <v>20</v>
      </c>
      <c r="F47" s="25" t="s">
        <v>82</v>
      </c>
      <c r="G47" s="25" t="s">
        <v>100</v>
      </c>
      <c r="H47" s="25"/>
      <c r="I47" s="12">
        <f>I48</f>
        <v>0</v>
      </c>
      <c r="J47" s="12"/>
    </row>
    <row r="48" spans="1:10" ht="33" hidden="1" customHeight="1" x14ac:dyDescent="0.2">
      <c r="A48" s="20">
        <v>385</v>
      </c>
      <c r="B48" s="10" t="s">
        <v>84</v>
      </c>
      <c r="C48" s="11" t="s">
        <v>7</v>
      </c>
      <c r="D48" s="11" t="s">
        <v>17</v>
      </c>
      <c r="E48" s="25" t="s">
        <v>20</v>
      </c>
      <c r="F48" s="25" t="s">
        <v>82</v>
      </c>
      <c r="G48" s="25" t="s">
        <v>100</v>
      </c>
      <c r="H48" s="25" t="s">
        <v>85</v>
      </c>
      <c r="I48" s="12"/>
      <c r="J48" s="12"/>
    </row>
    <row r="49" spans="1:10" ht="30.75" hidden="1" customHeight="1" x14ac:dyDescent="0.2">
      <c r="A49" s="20">
        <v>385</v>
      </c>
      <c r="B49" s="10" t="s">
        <v>81</v>
      </c>
      <c r="C49" s="11" t="s">
        <v>7</v>
      </c>
      <c r="D49" s="11" t="s">
        <v>17</v>
      </c>
      <c r="E49" s="25" t="s">
        <v>45</v>
      </c>
      <c r="F49" s="25" t="s">
        <v>82</v>
      </c>
      <c r="G49" s="25" t="s">
        <v>91</v>
      </c>
      <c r="H49" s="25"/>
      <c r="I49" s="12">
        <f>I50</f>
        <v>0</v>
      </c>
      <c r="J49" s="12"/>
    </row>
    <row r="50" spans="1:10" ht="15.75" hidden="1" customHeight="1" x14ac:dyDescent="0.2">
      <c r="A50" s="20">
        <v>385</v>
      </c>
      <c r="B50" s="10" t="s">
        <v>33</v>
      </c>
      <c r="C50" s="11" t="s">
        <v>7</v>
      </c>
      <c r="D50" s="11" t="s">
        <v>17</v>
      </c>
      <c r="E50" s="25" t="s">
        <v>45</v>
      </c>
      <c r="F50" s="25" t="s">
        <v>82</v>
      </c>
      <c r="G50" s="25" t="s">
        <v>91</v>
      </c>
      <c r="H50" s="25" t="s">
        <v>68</v>
      </c>
      <c r="I50" s="12">
        <f>24000-24000</f>
        <v>0</v>
      </c>
      <c r="J50" s="12"/>
    </row>
    <row r="51" spans="1:10" ht="15.75" customHeight="1" x14ac:dyDescent="0.2">
      <c r="A51" s="20">
        <v>385</v>
      </c>
      <c r="B51" s="10" t="s">
        <v>133</v>
      </c>
      <c r="C51" s="11" t="s">
        <v>8</v>
      </c>
      <c r="D51" s="11" t="s">
        <v>10</v>
      </c>
      <c r="E51" s="25"/>
      <c r="F51" s="25"/>
      <c r="G51" s="25"/>
      <c r="H51" s="25"/>
      <c r="I51" s="12">
        <f>I52</f>
        <v>189</v>
      </c>
      <c r="J51" s="12">
        <f>J52</f>
        <v>79</v>
      </c>
    </row>
    <row r="52" spans="1:10" ht="15.75" customHeight="1" x14ac:dyDescent="0.2">
      <c r="A52" s="27">
        <v>385</v>
      </c>
      <c r="B52" s="10" t="s">
        <v>102</v>
      </c>
      <c r="C52" s="11" t="s">
        <v>8</v>
      </c>
      <c r="D52" s="11" t="s">
        <v>19</v>
      </c>
      <c r="E52" s="25"/>
      <c r="F52" s="25"/>
      <c r="G52" s="25"/>
      <c r="H52" s="25"/>
      <c r="I52" s="12">
        <f>I53</f>
        <v>189</v>
      </c>
      <c r="J52" s="12">
        <f>J53</f>
        <v>79</v>
      </c>
    </row>
    <row r="53" spans="1:10" ht="15.75" customHeight="1" x14ac:dyDescent="0.2">
      <c r="A53" s="27">
        <v>385</v>
      </c>
      <c r="B53" s="10" t="s">
        <v>81</v>
      </c>
      <c r="C53" s="11" t="s">
        <v>8</v>
      </c>
      <c r="D53" s="11" t="s">
        <v>19</v>
      </c>
      <c r="E53" s="25" t="s">
        <v>45</v>
      </c>
      <c r="F53" s="25" t="s">
        <v>82</v>
      </c>
      <c r="G53" s="25" t="s">
        <v>95</v>
      </c>
      <c r="H53" s="25"/>
      <c r="I53" s="12">
        <f>I54+I55</f>
        <v>189</v>
      </c>
      <c r="J53" s="12">
        <f>J54+J55</f>
        <v>79</v>
      </c>
    </row>
    <row r="54" spans="1:10" ht="15.75" customHeight="1" x14ac:dyDescent="0.2">
      <c r="A54" s="27">
        <v>385</v>
      </c>
      <c r="B54" s="10" t="s">
        <v>83</v>
      </c>
      <c r="C54" s="11" t="s">
        <v>8</v>
      </c>
      <c r="D54" s="11" t="s">
        <v>19</v>
      </c>
      <c r="E54" s="25" t="s">
        <v>45</v>
      </c>
      <c r="F54" s="25" t="s">
        <v>82</v>
      </c>
      <c r="G54" s="25" t="s">
        <v>95</v>
      </c>
      <c r="H54" s="25" t="s">
        <v>1</v>
      </c>
      <c r="I54" s="12">
        <v>163</v>
      </c>
      <c r="J54" s="12">
        <v>79</v>
      </c>
    </row>
    <row r="55" spans="1:10" ht="15.75" customHeight="1" x14ac:dyDescent="0.2">
      <c r="A55" s="27">
        <v>385</v>
      </c>
      <c r="B55" s="10" t="s">
        <v>84</v>
      </c>
      <c r="C55" s="11" t="s">
        <v>8</v>
      </c>
      <c r="D55" s="11" t="s">
        <v>19</v>
      </c>
      <c r="E55" s="25" t="s">
        <v>45</v>
      </c>
      <c r="F55" s="25" t="s">
        <v>82</v>
      </c>
      <c r="G55" s="25" t="s">
        <v>95</v>
      </c>
      <c r="H55" s="25" t="s">
        <v>85</v>
      </c>
      <c r="I55" s="12">
        <v>26</v>
      </c>
      <c r="J55" s="12">
        <v>0</v>
      </c>
    </row>
    <row r="56" spans="1:10" ht="15.75" customHeight="1" x14ac:dyDescent="0.2">
      <c r="A56" s="27">
        <v>385</v>
      </c>
      <c r="B56" s="10" t="s">
        <v>134</v>
      </c>
      <c r="C56" s="11" t="s">
        <v>19</v>
      </c>
      <c r="D56" s="11" t="s">
        <v>10</v>
      </c>
      <c r="E56" s="25"/>
      <c r="F56" s="25"/>
      <c r="G56" s="25"/>
      <c r="H56" s="25"/>
      <c r="I56" s="12">
        <f>I57</f>
        <v>199</v>
      </c>
      <c r="J56" s="12">
        <f>J57</f>
        <v>108</v>
      </c>
    </row>
    <row r="57" spans="1:10" ht="15.75" customHeight="1" x14ac:dyDescent="0.2">
      <c r="A57" s="27">
        <v>385</v>
      </c>
      <c r="B57" s="10" t="s">
        <v>130</v>
      </c>
      <c r="C57" s="11" t="s">
        <v>19</v>
      </c>
      <c r="D57" s="11" t="s">
        <v>24</v>
      </c>
      <c r="E57" s="25"/>
      <c r="F57" s="25"/>
      <c r="G57" s="25"/>
      <c r="H57" s="25"/>
      <c r="I57" s="12">
        <f>I60+I58</f>
        <v>199</v>
      </c>
      <c r="J57" s="12">
        <f>J60+J58</f>
        <v>108</v>
      </c>
    </row>
    <row r="58" spans="1:10" ht="15.75" customHeight="1" x14ac:dyDescent="0.2">
      <c r="A58" s="27">
        <v>385</v>
      </c>
      <c r="B58" s="10" t="s">
        <v>81</v>
      </c>
      <c r="C58" s="11" t="s">
        <v>19</v>
      </c>
      <c r="D58" s="11" t="s">
        <v>24</v>
      </c>
      <c r="E58" s="25" t="s">
        <v>45</v>
      </c>
      <c r="F58" s="25" t="s">
        <v>82</v>
      </c>
      <c r="G58" s="25" t="s">
        <v>95</v>
      </c>
      <c r="H58" s="25"/>
      <c r="I58" s="12">
        <f>I59</f>
        <v>199</v>
      </c>
      <c r="J58" s="12">
        <f>J59</f>
        <v>108</v>
      </c>
    </row>
    <row r="59" spans="1:10" ht="15.75" customHeight="1" x14ac:dyDescent="0.2">
      <c r="A59" s="27">
        <v>385</v>
      </c>
      <c r="B59" s="10" t="s">
        <v>84</v>
      </c>
      <c r="C59" s="11" t="s">
        <v>19</v>
      </c>
      <c r="D59" s="11" t="s">
        <v>24</v>
      </c>
      <c r="E59" s="25" t="s">
        <v>45</v>
      </c>
      <c r="F59" s="25" t="s">
        <v>82</v>
      </c>
      <c r="G59" s="25" t="s">
        <v>95</v>
      </c>
      <c r="H59" s="25" t="s">
        <v>85</v>
      </c>
      <c r="I59" s="12">
        <v>199</v>
      </c>
      <c r="J59" s="12">
        <v>108</v>
      </c>
    </row>
    <row r="60" spans="1:10" ht="15.75" hidden="1" customHeight="1" x14ac:dyDescent="0.2">
      <c r="A60" s="27">
        <v>385</v>
      </c>
      <c r="B60" s="10" t="s">
        <v>81</v>
      </c>
      <c r="C60" s="11" t="s">
        <v>19</v>
      </c>
      <c r="D60" s="11" t="s">
        <v>24</v>
      </c>
      <c r="E60" s="25" t="s">
        <v>45</v>
      </c>
      <c r="F60" s="25" t="s">
        <v>82</v>
      </c>
      <c r="G60" s="25" t="s">
        <v>95</v>
      </c>
      <c r="H60" s="25"/>
      <c r="I60" s="12">
        <f>I61</f>
        <v>0</v>
      </c>
      <c r="J60" s="12">
        <f>J61</f>
        <v>0</v>
      </c>
    </row>
    <row r="61" spans="1:10" ht="15.75" hidden="1" customHeight="1" x14ac:dyDescent="0.2">
      <c r="A61" s="27">
        <v>385</v>
      </c>
      <c r="B61" s="10" t="s">
        <v>84</v>
      </c>
      <c r="C61" s="11" t="s">
        <v>19</v>
      </c>
      <c r="D61" s="11" t="s">
        <v>24</v>
      </c>
      <c r="E61" s="25" t="s">
        <v>45</v>
      </c>
      <c r="F61" s="25" t="s">
        <v>82</v>
      </c>
      <c r="G61" s="25" t="s">
        <v>95</v>
      </c>
      <c r="H61" s="25" t="s">
        <v>85</v>
      </c>
      <c r="I61" s="12">
        <v>0</v>
      </c>
      <c r="J61" s="12">
        <v>0</v>
      </c>
    </row>
    <row r="62" spans="1:10" ht="32.25" hidden="1" customHeight="1" x14ac:dyDescent="0.2">
      <c r="A62" s="27">
        <v>385</v>
      </c>
      <c r="B62" s="30" t="s">
        <v>47</v>
      </c>
      <c r="C62" s="29" t="s">
        <v>19</v>
      </c>
      <c r="D62" s="29" t="s">
        <v>34</v>
      </c>
      <c r="E62" s="25"/>
      <c r="F62" s="25"/>
      <c r="G62" s="25"/>
      <c r="H62" s="25"/>
      <c r="I62" s="12">
        <f>I63</f>
        <v>0</v>
      </c>
      <c r="J62" s="12"/>
    </row>
    <row r="63" spans="1:10" ht="32.25" hidden="1" customHeight="1" x14ac:dyDescent="0.2">
      <c r="A63" s="27">
        <v>385</v>
      </c>
      <c r="B63" s="31" t="s">
        <v>48</v>
      </c>
      <c r="C63" s="29" t="s">
        <v>19</v>
      </c>
      <c r="D63" s="29" t="s">
        <v>34</v>
      </c>
      <c r="E63" s="25" t="s">
        <v>49</v>
      </c>
      <c r="F63" s="25" t="s">
        <v>10</v>
      </c>
      <c r="G63" s="25" t="s">
        <v>10</v>
      </c>
      <c r="H63" s="25"/>
      <c r="I63" s="12">
        <f>I64</f>
        <v>0</v>
      </c>
      <c r="J63" s="12"/>
    </row>
    <row r="64" spans="1:10" ht="16.5" hidden="1" customHeight="1" x14ac:dyDescent="0.2">
      <c r="A64" s="27">
        <v>385</v>
      </c>
      <c r="B64" s="10" t="s">
        <v>18</v>
      </c>
      <c r="C64" s="29" t="s">
        <v>19</v>
      </c>
      <c r="D64" s="29" t="s">
        <v>34</v>
      </c>
      <c r="E64" s="25" t="s">
        <v>49</v>
      </c>
      <c r="F64" s="25" t="s">
        <v>10</v>
      </c>
      <c r="G64" s="25" t="s">
        <v>10</v>
      </c>
      <c r="H64" s="25" t="s">
        <v>9</v>
      </c>
      <c r="I64" s="12">
        <v>0</v>
      </c>
      <c r="J64" s="12"/>
    </row>
    <row r="65" spans="1:10" ht="16.5" customHeight="1" x14ac:dyDescent="0.2">
      <c r="A65" s="27">
        <v>385</v>
      </c>
      <c r="B65" s="10" t="s">
        <v>135</v>
      </c>
      <c r="C65" s="29" t="s">
        <v>12</v>
      </c>
      <c r="D65" s="29" t="s">
        <v>10</v>
      </c>
      <c r="E65" s="25"/>
      <c r="F65" s="25"/>
      <c r="G65" s="25"/>
      <c r="H65" s="25"/>
      <c r="I65" s="12">
        <f>I66+I69+I80</f>
        <v>3014</v>
      </c>
      <c r="J65" s="12">
        <f>J66+J69+J80</f>
        <v>774</v>
      </c>
    </row>
    <row r="66" spans="1:10" ht="16.5" customHeight="1" x14ac:dyDescent="0.2">
      <c r="A66" s="27">
        <v>385</v>
      </c>
      <c r="B66" s="10" t="s">
        <v>50</v>
      </c>
      <c r="C66" s="11" t="s">
        <v>12</v>
      </c>
      <c r="D66" s="11" t="s">
        <v>20</v>
      </c>
      <c r="E66" s="25"/>
      <c r="F66" s="25"/>
      <c r="G66" s="25"/>
      <c r="H66" s="25"/>
      <c r="I66" s="12">
        <f>I67</f>
        <v>253</v>
      </c>
      <c r="J66" s="12">
        <f>J67</f>
        <v>0</v>
      </c>
    </row>
    <row r="67" spans="1:10" ht="15.75" customHeight="1" x14ac:dyDescent="0.2">
      <c r="A67" s="27">
        <v>385</v>
      </c>
      <c r="B67" s="10" t="s">
        <v>81</v>
      </c>
      <c r="C67" s="11" t="s">
        <v>12</v>
      </c>
      <c r="D67" s="11" t="s">
        <v>20</v>
      </c>
      <c r="E67" s="25" t="s">
        <v>45</v>
      </c>
      <c r="F67" s="25" t="s">
        <v>82</v>
      </c>
      <c r="G67" s="25" t="s">
        <v>95</v>
      </c>
      <c r="H67" s="25"/>
      <c r="I67" s="12">
        <f>I68</f>
        <v>253</v>
      </c>
      <c r="J67" s="12">
        <f>J68</f>
        <v>0</v>
      </c>
    </row>
    <row r="68" spans="1:10" ht="30" customHeight="1" x14ac:dyDescent="0.2">
      <c r="A68" s="27">
        <v>385</v>
      </c>
      <c r="B68" s="10" t="s">
        <v>104</v>
      </c>
      <c r="C68" s="11" t="s">
        <v>12</v>
      </c>
      <c r="D68" s="11" t="s">
        <v>20</v>
      </c>
      <c r="E68" s="25" t="s">
        <v>45</v>
      </c>
      <c r="F68" s="25" t="s">
        <v>82</v>
      </c>
      <c r="G68" s="25" t="s">
        <v>95</v>
      </c>
      <c r="H68" s="25" t="s">
        <v>71</v>
      </c>
      <c r="I68" s="12">
        <v>253</v>
      </c>
      <c r="J68" s="12">
        <v>0</v>
      </c>
    </row>
    <row r="69" spans="1:10" ht="15.75" customHeight="1" x14ac:dyDescent="0.2">
      <c r="A69" s="27">
        <v>385</v>
      </c>
      <c r="B69" s="10" t="s">
        <v>105</v>
      </c>
      <c r="C69" s="11" t="s">
        <v>12</v>
      </c>
      <c r="D69" s="11" t="s">
        <v>24</v>
      </c>
      <c r="E69" s="25"/>
      <c r="F69" s="25"/>
      <c r="G69" s="25"/>
      <c r="H69" s="25"/>
      <c r="I69" s="12">
        <f>I72+I78+I76+I70+I74</f>
        <v>2571</v>
      </c>
      <c r="J69" s="12">
        <f>J72+J78+J76+J70+J74</f>
        <v>721</v>
      </c>
    </row>
    <row r="70" spans="1:10" ht="39.75" customHeight="1" x14ac:dyDescent="0.2">
      <c r="A70" s="27">
        <v>385</v>
      </c>
      <c r="B70" s="10" t="s">
        <v>106</v>
      </c>
      <c r="C70" s="11" t="s">
        <v>12</v>
      </c>
      <c r="D70" s="11" t="s">
        <v>24</v>
      </c>
      <c r="E70" s="25" t="s">
        <v>8</v>
      </c>
      <c r="F70" s="25" t="s">
        <v>82</v>
      </c>
      <c r="G70" s="25" t="s">
        <v>95</v>
      </c>
      <c r="H70" s="25"/>
      <c r="I70" s="12">
        <f>I71</f>
        <v>2571</v>
      </c>
      <c r="J70" s="12">
        <f>J71</f>
        <v>721</v>
      </c>
    </row>
    <row r="71" spans="1:10" ht="15.75" customHeight="1" x14ac:dyDescent="0.2">
      <c r="A71" s="27">
        <v>385</v>
      </c>
      <c r="B71" s="10" t="s">
        <v>84</v>
      </c>
      <c r="C71" s="11" t="s">
        <v>12</v>
      </c>
      <c r="D71" s="11" t="s">
        <v>24</v>
      </c>
      <c r="E71" s="25" t="s">
        <v>8</v>
      </c>
      <c r="F71" s="25" t="s">
        <v>82</v>
      </c>
      <c r="G71" s="25" t="s">
        <v>95</v>
      </c>
      <c r="H71" s="25" t="s">
        <v>85</v>
      </c>
      <c r="I71" s="12">
        <v>2571</v>
      </c>
      <c r="J71" s="12">
        <v>721</v>
      </c>
    </row>
    <row r="72" spans="1:10" ht="39" hidden="1" customHeight="1" x14ac:dyDescent="0.2">
      <c r="A72" s="27">
        <v>385</v>
      </c>
      <c r="B72" s="10" t="s">
        <v>106</v>
      </c>
      <c r="C72" s="11" t="s">
        <v>12</v>
      </c>
      <c r="D72" s="11" t="s">
        <v>24</v>
      </c>
      <c r="E72" s="25" t="s">
        <v>8</v>
      </c>
      <c r="F72" s="25" t="s">
        <v>82</v>
      </c>
      <c r="G72" s="25" t="s">
        <v>95</v>
      </c>
      <c r="H72" s="25"/>
      <c r="I72" s="12">
        <f>I73</f>
        <v>0</v>
      </c>
      <c r="J72" s="12">
        <f>J73</f>
        <v>0</v>
      </c>
    </row>
    <row r="73" spans="1:10" ht="15.75" hidden="1" customHeight="1" x14ac:dyDescent="0.2">
      <c r="A73" s="27">
        <v>385</v>
      </c>
      <c r="B73" s="10" t="s">
        <v>84</v>
      </c>
      <c r="C73" s="11" t="s">
        <v>12</v>
      </c>
      <c r="D73" s="11" t="s">
        <v>24</v>
      </c>
      <c r="E73" s="25" t="s">
        <v>8</v>
      </c>
      <c r="F73" s="25" t="s">
        <v>82</v>
      </c>
      <c r="G73" s="25" t="s">
        <v>95</v>
      </c>
      <c r="H73" s="25" t="s">
        <v>85</v>
      </c>
      <c r="I73" s="12">
        <v>0</v>
      </c>
      <c r="J73" s="12">
        <v>0</v>
      </c>
    </row>
    <row r="74" spans="1:10" ht="39" hidden="1" customHeight="1" x14ac:dyDescent="0.2">
      <c r="A74" s="27">
        <v>385</v>
      </c>
      <c r="B74" s="10" t="s">
        <v>106</v>
      </c>
      <c r="C74" s="11" t="s">
        <v>12</v>
      </c>
      <c r="D74" s="11" t="s">
        <v>24</v>
      </c>
      <c r="E74" s="25" t="s">
        <v>45</v>
      </c>
      <c r="F74" s="25" t="s">
        <v>82</v>
      </c>
      <c r="G74" s="25" t="s">
        <v>95</v>
      </c>
      <c r="H74" s="25"/>
      <c r="I74" s="12">
        <f>I75</f>
        <v>0</v>
      </c>
      <c r="J74" s="12">
        <f>J75</f>
        <v>0</v>
      </c>
    </row>
    <row r="75" spans="1:10" ht="15.75" hidden="1" customHeight="1" x14ac:dyDescent="0.2">
      <c r="A75" s="20">
        <v>385</v>
      </c>
      <c r="B75" s="10" t="s">
        <v>86</v>
      </c>
      <c r="C75" s="11" t="s">
        <v>12</v>
      </c>
      <c r="D75" s="11" t="s">
        <v>24</v>
      </c>
      <c r="E75" s="25" t="s">
        <v>45</v>
      </c>
      <c r="F75" s="25" t="s">
        <v>82</v>
      </c>
      <c r="G75" s="25" t="s">
        <v>95</v>
      </c>
      <c r="H75" s="25" t="s">
        <v>87</v>
      </c>
      <c r="I75" s="12">
        <v>0</v>
      </c>
      <c r="J75" s="12">
        <v>0</v>
      </c>
    </row>
    <row r="76" spans="1:10" ht="15.75" hidden="1" customHeight="1" x14ac:dyDescent="0.2">
      <c r="A76" s="27">
        <v>385</v>
      </c>
      <c r="B76" s="10" t="s">
        <v>62</v>
      </c>
      <c r="C76" s="29" t="s">
        <v>12</v>
      </c>
      <c r="D76" s="29" t="s">
        <v>24</v>
      </c>
      <c r="E76" s="25" t="s">
        <v>40</v>
      </c>
      <c r="F76" s="25" t="s">
        <v>107</v>
      </c>
      <c r="G76" s="25" t="s">
        <v>10</v>
      </c>
      <c r="H76" s="25"/>
      <c r="I76" s="12">
        <f>I77</f>
        <v>0</v>
      </c>
      <c r="J76" s="12">
        <f>J77</f>
        <v>0</v>
      </c>
    </row>
    <row r="77" spans="1:10" ht="15.75" hidden="1" customHeight="1" x14ac:dyDescent="0.2">
      <c r="A77" s="27">
        <v>385</v>
      </c>
      <c r="B77" s="10" t="s">
        <v>18</v>
      </c>
      <c r="C77" s="29" t="s">
        <v>12</v>
      </c>
      <c r="D77" s="29" t="s">
        <v>24</v>
      </c>
      <c r="E77" s="25" t="s">
        <v>40</v>
      </c>
      <c r="F77" s="25" t="s">
        <v>107</v>
      </c>
      <c r="G77" s="25" t="s">
        <v>10</v>
      </c>
      <c r="H77" s="25" t="s">
        <v>9</v>
      </c>
      <c r="I77" s="12">
        <v>0</v>
      </c>
      <c r="J77" s="12">
        <v>0</v>
      </c>
    </row>
    <row r="78" spans="1:10" ht="15.75" hidden="1" customHeight="1" x14ac:dyDescent="0.2">
      <c r="A78" s="27">
        <v>385</v>
      </c>
      <c r="B78" s="10" t="s">
        <v>61</v>
      </c>
      <c r="C78" s="29" t="s">
        <v>12</v>
      </c>
      <c r="D78" s="29" t="s">
        <v>24</v>
      </c>
      <c r="E78" s="25" t="s">
        <v>42</v>
      </c>
      <c r="F78" s="25" t="s">
        <v>56</v>
      </c>
      <c r="G78" s="25" t="s">
        <v>10</v>
      </c>
      <c r="H78" s="25"/>
      <c r="I78" s="12">
        <f>I79</f>
        <v>0</v>
      </c>
      <c r="J78" s="12">
        <f>J79</f>
        <v>0</v>
      </c>
    </row>
    <row r="79" spans="1:10" ht="16.5" hidden="1" customHeight="1" x14ac:dyDescent="0.2">
      <c r="A79" s="27">
        <v>385</v>
      </c>
      <c r="B79" s="10" t="s">
        <v>18</v>
      </c>
      <c r="C79" s="29" t="s">
        <v>12</v>
      </c>
      <c r="D79" s="29" t="s">
        <v>24</v>
      </c>
      <c r="E79" s="25" t="s">
        <v>42</v>
      </c>
      <c r="F79" s="25" t="s">
        <v>56</v>
      </c>
      <c r="G79" s="25" t="s">
        <v>10</v>
      </c>
      <c r="H79" s="25" t="s">
        <v>9</v>
      </c>
      <c r="I79" s="12">
        <v>0</v>
      </c>
      <c r="J79" s="12">
        <v>0</v>
      </c>
    </row>
    <row r="80" spans="1:10" ht="16.5" customHeight="1" x14ac:dyDescent="0.2">
      <c r="A80" s="27">
        <v>385</v>
      </c>
      <c r="B80" s="30" t="s">
        <v>51</v>
      </c>
      <c r="C80" s="29" t="s">
        <v>12</v>
      </c>
      <c r="D80" s="29" t="s">
        <v>52</v>
      </c>
      <c r="E80" s="25"/>
      <c r="F80" s="25"/>
      <c r="G80" s="25"/>
      <c r="H80" s="25"/>
      <c r="I80" s="12">
        <f>I81</f>
        <v>190</v>
      </c>
      <c r="J80" s="12">
        <f>J81</f>
        <v>53</v>
      </c>
    </row>
    <row r="81" spans="1:10" ht="16.5" customHeight="1" x14ac:dyDescent="0.2">
      <c r="A81" s="27">
        <v>385</v>
      </c>
      <c r="B81" s="10" t="s">
        <v>81</v>
      </c>
      <c r="C81" s="29" t="s">
        <v>12</v>
      </c>
      <c r="D81" s="29" t="s">
        <v>52</v>
      </c>
      <c r="E81" s="25" t="s">
        <v>45</v>
      </c>
      <c r="F81" s="25" t="s">
        <v>82</v>
      </c>
      <c r="G81" s="25" t="s">
        <v>95</v>
      </c>
      <c r="H81" s="25"/>
      <c r="I81" s="12">
        <f>I82</f>
        <v>190</v>
      </c>
      <c r="J81" s="12">
        <f>J82</f>
        <v>53</v>
      </c>
    </row>
    <row r="82" spans="1:10" ht="15.75" customHeight="1" x14ac:dyDescent="0.2">
      <c r="A82" s="27">
        <v>385</v>
      </c>
      <c r="B82" s="10" t="s">
        <v>84</v>
      </c>
      <c r="C82" s="29" t="s">
        <v>12</v>
      </c>
      <c r="D82" s="29" t="s">
        <v>52</v>
      </c>
      <c r="E82" s="25" t="s">
        <v>45</v>
      </c>
      <c r="F82" s="25" t="s">
        <v>82</v>
      </c>
      <c r="G82" s="25" t="s">
        <v>95</v>
      </c>
      <c r="H82" s="25" t="s">
        <v>85</v>
      </c>
      <c r="I82" s="12">
        <v>190</v>
      </c>
      <c r="J82" s="12">
        <v>53</v>
      </c>
    </row>
    <row r="83" spans="1:10" ht="15.75" hidden="1" customHeight="1" x14ac:dyDescent="0.2">
      <c r="A83" s="20">
        <v>385</v>
      </c>
      <c r="B83" s="10" t="s">
        <v>53</v>
      </c>
      <c r="C83" s="29" t="s">
        <v>20</v>
      </c>
      <c r="D83" s="29" t="s">
        <v>7</v>
      </c>
      <c r="E83" s="25"/>
      <c r="F83" s="25"/>
      <c r="G83" s="25"/>
      <c r="H83" s="25"/>
      <c r="I83" s="12">
        <f>I86+I84</f>
        <v>0</v>
      </c>
      <c r="J83" s="12"/>
    </row>
    <row r="84" spans="1:10" ht="25.5" hidden="1" customHeight="1" x14ac:dyDescent="0.2">
      <c r="A84" s="20">
        <v>385</v>
      </c>
      <c r="B84" s="32" t="s">
        <v>108</v>
      </c>
      <c r="C84" s="33" t="s">
        <v>20</v>
      </c>
      <c r="D84" s="29" t="s">
        <v>7</v>
      </c>
      <c r="E84" s="25" t="s">
        <v>17</v>
      </c>
      <c r="F84" s="25" t="s">
        <v>82</v>
      </c>
      <c r="G84" s="25" t="s">
        <v>109</v>
      </c>
      <c r="H84" s="25"/>
      <c r="I84" s="12">
        <f>I85</f>
        <v>0</v>
      </c>
      <c r="J84" s="12"/>
    </row>
    <row r="85" spans="1:10" ht="16.5" hidden="1" customHeight="1" x14ac:dyDescent="0.2">
      <c r="A85" s="20">
        <v>385</v>
      </c>
      <c r="B85" s="10" t="s">
        <v>84</v>
      </c>
      <c r="C85" s="29" t="s">
        <v>20</v>
      </c>
      <c r="D85" s="29" t="s">
        <v>7</v>
      </c>
      <c r="E85" s="25" t="s">
        <v>17</v>
      </c>
      <c r="F85" s="25" t="s">
        <v>82</v>
      </c>
      <c r="G85" s="25" t="s">
        <v>109</v>
      </c>
      <c r="H85" s="25" t="s">
        <v>85</v>
      </c>
      <c r="I85" s="12">
        <f>1165315-1165315</f>
        <v>0</v>
      </c>
      <c r="J85" s="12"/>
    </row>
    <row r="86" spans="1:10" ht="16.5" hidden="1" customHeight="1" x14ac:dyDescent="0.2">
      <c r="A86" s="20">
        <v>385</v>
      </c>
      <c r="B86" s="32" t="s">
        <v>46</v>
      </c>
      <c r="C86" s="29" t="s">
        <v>20</v>
      </c>
      <c r="D86" s="29" t="s">
        <v>7</v>
      </c>
      <c r="E86" s="25" t="s">
        <v>22</v>
      </c>
      <c r="F86" s="25" t="s">
        <v>19</v>
      </c>
      <c r="G86" s="25" t="s">
        <v>10</v>
      </c>
      <c r="H86" s="25"/>
      <c r="I86" s="12">
        <f>I87</f>
        <v>0</v>
      </c>
      <c r="J86" s="12"/>
    </row>
    <row r="87" spans="1:10" ht="15.75" hidden="1" customHeight="1" x14ac:dyDescent="0.2">
      <c r="A87" s="27">
        <v>385</v>
      </c>
      <c r="B87" s="10" t="s">
        <v>18</v>
      </c>
      <c r="C87" s="29" t="s">
        <v>20</v>
      </c>
      <c r="D87" s="29" t="s">
        <v>7</v>
      </c>
      <c r="E87" s="25" t="s">
        <v>22</v>
      </c>
      <c r="F87" s="25" t="s">
        <v>19</v>
      </c>
      <c r="G87" s="25" t="s">
        <v>10</v>
      </c>
      <c r="H87" s="25" t="s">
        <v>9</v>
      </c>
      <c r="I87" s="12">
        <v>0</v>
      </c>
      <c r="J87" s="12"/>
    </row>
    <row r="88" spans="1:10" ht="15.75" customHeight="1" x14ac:dyDescent="0.2">
      <c r="A88" s="27">
        <v>385</v>
      </c>
      <c r="B88" s="10" t="s">
        <v>136</v>
      </c>
      <c r="C88" s="29" t="s">
        <v>20</v>
      </c>
      <c r="D88" s="29" t="s">
        <v>10</v>
      </c>
      <c r="E88" s="25"/>
      <c r="F88" s="25"/>
      <c r="G88" s="25"/>
      <c r="H88" s="25"/>
      <c r="I88" s="12">
        <f>I89+I96</f>
        <v>5078</v>
      </c>
      <c r="J88" s="12">
        <f>J89+J96</f>
        <v>2046</v>
      </c>
    </row>
    <row r="89" spans="1:10" ht="15.75" customHeight="1" x14ac:dyDescent="0.2">
      <c r="A89" s="27">
        <v>385</v>
      </c>
      <c r="B89" s="10" t="s">
        <v>41</v>
      </c>
      <c r="C89" s="29" t="s">
        <v>20</v>
      </c>
      <c r="D89" s="29" t="s">
        <v>8</v>
      </c>
      <c r="E89" s="25"/>
      <c r="F89" s="25"/>
      <c r="G89" s="25"/>
      <c r="H89" s="25"/>
      <c r="I89" s="12">
        <f>I92+I94+I90</f>
        <v>150</v>
      </c>
      <c r="J89" s="12">
        <f>J90</f>
        <v>78</v>
      </c>
    </row>
    <row r="90" spans="1:10" ht="15.75" customHeight="1" x14ac:dyDescent="0.2">
      <c r="A90" s="27">
        <v>385</v>
      </c>
      <c r="B90" s="10" t="s">
        <v>81</v>
      </c>
      <c r="C90" s="29" t="s">
        <v>20</v>
      </c>
      <c r="D90" s="29" t="s">
        <v>8</v>
      </c>
      <c r="E90" s="25" t="s">
        <v>45</v>
      </c>
      <c r="F90" s="25" t="s">
        <v>82</v>
      </c>
      <c r="G90" s="25" t="s">
        <v>95</v>
      </c>
      <c r="H90" s="25"/>
      <c r="I90" s="12">
        <f>I91</f>
        <v>150</v>
      </c>
      <c r="J90" s="12">
        <f>J91</f>
        <v>78</v>
      </c>
    </row>
    <row r="91" spans="1:10" ht="15.75" customHeight="1" x14ac:dyDescent="0.2">
      <c r="A91" s="27">
        <v>385</v>
      </c>
      <c r="B91" s="10" t="s">
        <v>84</v>
      </c>
      <c r="C91" s="29" t="s">
        <v>20</v>
      </c>
      <c r="D91" s="29" t="s">
        <v>8</v>
      </c>
      <c r="E91" s="25" t="s">
        <v>45</v>
      </c>
      <c r="F91" s="25" t="s">
        <v>82</v>
      </c>
      <c r="G91" s="25" t="s">
        <v>95</v>
      </c>
      <c r="H91" s="25" t="s">
        <v>85</v>
      </c>
      <c r="I91" s="12">
        <f>124+26</f>
        <v>150</v>
      </c>
      <c r="J91" s="12">
        <f>52+26</f>
        <v>78</v>
      </c>
    </row>
    <row r="92" spans="1:10" ht="15.75" hidden="1" customHeight="1" x14ac:dyDescent="0.2">
      <c r="A92" s="27">
        <v>385</v>
      </c>
      <c r="B92" s="10" t="s">
        <v>81</v>
      </c>
      <c r="C92" s="29" t="s">
        <v>20</v>
      </c>
      <c r="D92" s="29" t="s">
        <v>8</v>
      </c>
      <c r="E92" s="25" t="s">
        <v>45</v>
      </c>
      <c r="F92" s="25" t="s">
        <v>82</v>
      </c>
      <c r="G92" s="25" t="s">
        <v>95</v>
      </c>
      <c r="H92" s="25"/>
      <c r="I92" s="12">
        <f>I93</f>
        <v>0</v>
      </c>
      <c r="J92" s="12">
        <f>J93</f>
        <v>0</v>
      </c>
    </row>
    <row r="93" spans="1:10" ht="15.75" hidden="1" customHeight="1" x14ac:dyDescent="0.2">
      <c r="A93" s="27">
        <v>385</v>
      </c>
      <c r="B93" s="10" t="s">
        <v>84</v>
      </c>
      <c r="C93" s="29" t="s">
        <v>20</v>
      </c>
      <c r="D93" s="29" t="s">
        <v>8</v>
      </c>
      <c r="E93" s="25" t="s">
        <v>45</v>
      </c>
      <c r="F93" s="25" t="s">
        <v>82</v>
      </c>
      <c r="G93" s="25" t="s">
        <v>95</v>
      </c>
      <c r="H93" s="25" t="s">
        <v>85</v>
      </c>
      <c r="I93" s="12">
        <v>0</v>
      </c>
      <c r="J93" s="12">
        <v>0</v>
      </c>
    </row>
    <row r="94" spans="1:10" ht="15.75" hidden="1" customHeight="1" x14ac:dyDescent="0.2">
      <c r="A94" s="27">
        <v>385</v>
      </c>
      <c r="B94" s="10" t="s">
        <v>61</v>
      </c>
      <c r="C94" s="11" t="s">
        <v>20</v>
      </c>
      <c r="D94" s="11" t="s">
        <v>8</v>
      </c>
      <c r="E94" s="25" t="s">
        <v>42</v>
      </c>
      <c r="F94" s="25" t="s">
        <v>56</v>
      </c>
      <c r="G94" s="25" t="s">
        <v>10</v>
      </c>
      <c r="H94" s="25"/>
      <c r="I94" s="12">
        <f>I95</f>
        <v>0</v>
      </c>
      <c r="J94" s="12">
        <f>J95</f>
        <v>0</v>
      </c>
    </row>
    <row r="95" spans="1:10" ht="15.75" hidden="1" customHeight="1" x14ac:dyDescent="0.2">
      <c r="A95" s="27">
        <v>385</v>
      </c>
      <c r="B95" s="10" t="s">
        <v>18</v>
      </c>
      <c r="C95" s="11" t="s">
        <v>20</v>
      </c>
      <c r="D95" s="11" t="s">
        <v>8</v>
      </c>
      <c r="E95" s="25" t="s">
        <v>42</v>
      </c>
      <c r="F95" s="25" t="s">
        <v>56</v>
      </c>
      <c r="G95" s="25" t="s">
        <v>10</v>
      </c>
      <c r="H95" s="25" t="s">
        <v>9</v>
      </c>
      <c r="I95" s="12">
        <v>0</v>
      </c>
      <c r="J95" s="12">
        <v>0</v>
      </c>
    </row>
    <row r="96" spans="1:10" ht="15.75" customHeight="1" x14ac:dyDescent="0.2">
      <c r="A96" s="27">
        <v>385</v>
      </c>
      <c r="B96" s="28" t="s">
        <v>23</v>
      </c>
      <c r="C96" s="11" t="s">
        <v>20</v>
      </c>
      <c r="D96" s="11" t="s">
        <v>19</v>
      </c>
      <c r="E96" s="25"/>
      <c r="F96" s="25"/>
      <c r="G96" s="25"/>
      <c r="H96" s="25"/>
      <c r="I96" s="12">
        <f>I102+I104+I106+I108+I110+I114</f>
        <v>4928</v>
      </c>
      <c r="J96" s="12">
        <f>J101+J103+J105+J107+J109+J113</f>
        <v>1968</v>
      </c>
    </row>
    <row r="97" spans="1:10" ht="15.75" hidden="1" customHeight="1" x14ac:dyDescent="0.2">
      <c r="A97" s="27">
        <v>385</v>
      </c>
      <c r="B97" s="28" t="s">
        <v>60</v>
      </c>
      <c r="C97" s="11" t="s">
        <v>20</v>
      </c>
      <c r="D97" s="11" t="s">
        <v>19</v>
      </c>
      <c r="E97" s="25" t="s">
        <v>42</v>
      </c>
      <c r="F97" s="25" t="s">
        <v>59</v>
      </c>
      <c r="G97" s="25" t="s">
        <v>10</v>
      </c>
      <c r="H97" s="25"/>
      <c r="I97" s="12">
        <f>I98</f>
        <v>0</v>
      </c>
      <c r="J97" s="12">
        <f>J98</f>
        <v>0</v>
      </c>
    </row>
    <row r="98" spans="1:10" ht="15.75" hidden="1" customHeight="1" x14ac:dyDescent="0.2">
      <c r="A98" s="27">
        <v>385</v>
      </c>
      <c r="B98" s="10" t="s">
        <v>18</v>
      </c>
      <c r="C98" s="11" t="s">
        <v>20</v>
      </c>
      <c r="D98" s="11" t="s">
        <v>19</v>
      </c>
      <c r="E98" s="25" t="s">
        <v>42</v>
      </c>
      <c r="F98" s="25" t="s">
        <v>59</v>
      </c>
      <c r="G98" s="25" t="s">
        <v>10</v>
      </c>
      <c r="H98" s="25" t="s">
        <v>9</v>
      </c>
      <c r="I98" s="12">
        <v>0</v>
      </c>
      <c r="J98" s="12">
        <v>0</v>
      </c>
    </row>
    <row r="99" spans="1:10" ht="15.75" hidden="1" customHeight="1" x14ac:dyDescent="0.2">
      <c r="A99" s="27">
        <v>385</v>
      </c>
      <c r="B99" s="10" t="s">
        <v>61</v>
      </c>
      <c r="C99" s="11" t="s">
        <v>20</v>
      </c>
      <c r="D99" s="11" t="s">
        <v>19</v>
      </c>
      <c r="E99" s="25" t="s">
        <v>42</v>
      </c>
      <c r="F99" s="25" t="s">
        <v>56</v>
      </c>
      <c r="G99" s="25" t="s">
        <v>10</v>
      </c>
      <c r="H99" s="25"/>
      <c r="I99" s="12">
        <f>I100</f>
        <v>0</v>
      </c>
      <c r="J99" s="12">
        <f>J100</f>
        <v>0</v>
      </c>
    </row>
    <row r="100" spans="1:10" ht="15.75" hidden="1" customHeight="1" x14ac:dyDescent="0.2">
      <c r="A100" s="27">
        <v>385</v>
      </c>
      <c r="B100" s="10" t="s">
        <v>18</v>
      </c>
      <c r="C100" s="11" t="s">
        <v>20</v>
      </c>
      <c r="D100" s="11" t="s">
        <v>19</v>
      </c>
      <c r="E100" s="25" t="s">
        <v>42</v>
      </c>
      <c r="F100" s="25" t="s">
        <v>56</v>
      </c>
      <c r="G100" s="25" t="s">
        <v>10</v>
      </c>
      <c r="H100" s="25" t="s">
        <v>9</v>
      </c>
      <c r="I100" s="12">
        <v>0</v>
      </c>
      <c r="J100" s="12">
        <v>0</v>
      </c>
    </row>
    <row r="101" spans="1:10" ht="15.75" customHeight="1" x14ac:dyDescent="0.2">
      <c r="A101" s="27">
        <v>385</v>
      </c>
      <c r="B101" s="10" t="s">
        <v>110</v>
      </c>
      <c r="C101" s="11" t="s">
        <v>20</v>
      </c>
      <c r="D101" s="11" t="s">
        <v>19</v>
      </c>
      <c r="E101" s="25" t="s">
        <v>7</v>
      </c>
      <c r="F101" s="25" t="s">
        <v>82</v>
      </c>
      <c r="G101" s="25" t="s">
        <v>95</v>
      </c>
      <c r="H101" s="25"/>
      <c r="I101" s="12">
        <f>I102</f>
        <v>3841</v>
      </c>
      <c r="J101" s="12">
        <f>J102</f>
        <v>1747</v>
      </c>
    </row>
    <row r="102" spans="1:10" ht="15.75" customHeight="1" x14ac:dyDescent="0.2">
      <c r="A102" s="27">
        <v>385</v>
      </c>
      <c r="B102" s="10" t="s">
        <v>84</v>
      </c>
      <c r="C102" s="29" t="s">
        <v>20</v>
      </c>
      <c r="D102" s="29" t="s">
        <v>19</v>
      </c>
      <c r="E102" s="25" t="s">
        <v>7</v>
      </c>
      <c r="F102" s="25" t="s">
        <v>82</v>
      </c>
      <c r="G102" s="25" t="s">
        <v>95</v>
      </c>
      <c r="H102" s="25" t="s">
        <v>85</v>
      </c>
      <c r="I102" s="12">
        <f>3050+64+73+257+397</f>
        <v>3841</v>
      </c>
      <c r="J102" s="12">
        <f>1439+221+87</f>
        <v>1747</v>
      </c>
    </row>
    <row r="103" spans="1:10" ht="15.75" customHeight="1" x14ac:dyDescent="0.2">
      <c r="A103" s="27">
        <v>385</v>
      </c>
      <c r="B103" s="10" t="s">
        <v>141</v>
      </c>
      <c r="C103" s="29" t="s">
        <v>20</v>
      </c>
      <c r="D103" s="29" t="s">
        <v>19</v>
      </c>
      <c r="E103" s="25" t="s">
        <v>12</v>
      </c>
      <c r="F103" s="25" t="s">
        <v>82</v>
      </c>
      <c r="G103" s="25" t="s">
        <v>95</v>
      </c>
      <c r="H103" s="25"/>
      <c r="I103" s="12">
        <f>I104</f>
        <v>911</v>
      </c>
      <c r="J103" s="12">
        <f>J104</f>
        <v>209</v>
      </c>
    </row>
    <row r="104" spans="1:10" ht="15.75" customHeight="1" x14ac:dyDescent="0.2">
      <c r="A104" s="27">
        <v>385</v>
      </c>
      <c r="B104" s="10" t="s">
        <v>84</v>
      </c>
      <c r="C104" s="29" t="s">
        <v>20</v>
      </c>
      <c r="D104" s="29" t="s">
        <v>19</v>
      </c>
      <c r="E104" s="25" t="s">
        <v>12</v>
      </c>
      <c r="F104" s="25" t="s">
        <v>82</v>
      </c>
      <c r="G104" s="25" t="s">
        <v>95</v>
      </c>
      <c r="H104" s="25" t="s">
        <v>85</v>
      </c>
      <c r="I104" s="12">
        <v>911</v>
      </c>
      <c r="J104" s="12">
        <v>209</v>
      </c>
    </row>
    <row r="105" spans="1:10" ht="15.75" hidden="1" customHeight="1" x14ac:dyDescent="0.2">
      <c r="A105" s="27">
        <v>385</v>
      </c>
      <c r="B105" s="10" t="s">
        <v>110</v>
      </c>
      <c r="C105" s="29" t="s">
        <v>20</v>
      </c>
      <c r="D105" s="29" t="s">
        <v>19</v>
      </c>
      <c r="E105" s="25" t="s">
        <v>7</v>
      </c>
      <c r="F105" s="25" t="s">
        <v>82</v>
      </c>
      <c r="G105" s="25" t="s">
        <v>111</v>
      </c>
      <c r="H105" s="25"/>
      <c r="I105" s="12">
        <f>I106</f>
        <v>0</v>
      </c>
      <c r="J105" s="12">
        <f>J106</f>
        <v>0</v>
      </c>
    </row>
    <row r="106" spans="1:10" ht="15.75" hidden="1" customHeight="1" x14ac:dyDescent="0.2">
      <c r="A106" s="27">
        <v>385</v>
      </c>
      <c r="B106" s="10" t="s">
        <v>84</v>
      </c>
      <c r="C106" s="29" t="s">
        <v>20</v>
      </c>
      <c r="D106" s="29" t="s">
        <v>19</v>
      </c>
      <c r="E106" s="25" t="s">
        <v>7</v>
      </c>
      <c r="F106" s="25" t="s">
        <v>82</v>
      </c>
      <c r="G106" s="25" t="s">
        <v>111</v>
      </c>
      <c r="H106" s="25" t="s">
        <v>85</v>
      </c>
      <c r="I106" s="12"/>
      <c r="J106" s="12"/>
    </row>
    <row r="107" spans="1:10" ht="15.75" hidden="1" customHeight="1" x14ac:dyDescent="0.2">
      <c r="A107" s="20">
        <v>385</v>
      </c>
      <c r="B107" s="10" t="s">
        <v>110</v>
      </c>
      <c r="C107" s="11" t="s">
        <v>20</v>
      </c>
      <c r="D107" s="11" t="s">
        <v>19</v>
      </c>
      <c r="E107" s="25" t="s">
        <v>7</v>
      </c>
      <c r="F107" s="25" t="s">
        <v>82</v>
      </c>
      <c r="G107" s="25" t="s">
        <v>112</v>
      </c>
      <c r="H107" s="25"/>
      <c r="I107" s="12">
        <f>I108</f>
        <v>0</v>
      </c>
      <c r="J107" s="12">
        <f>J108</f>
        <v>0</v>
      </c>
    </row>
    <row r="108" spans="1:10" ht="15.75" hidden="1" customHeight="1" x14ac:dyDescent="0.2">
      <c r="A108" s="27">
        <v>385</v>
      </c>
      <c r="B108" s="10" t="s">
        <v>84</v>
      </c>
      <c r="C108" s="29" t="s">
        <v>20</v>
      </c>
      <c r="D108" s="29" t="s">
        <v>19</v>
      </c>
      <c r="E108" s="25" t="s">
        <v>7</v>
      </c>
      <c r="F108" s="25" t="s">
        <v>82</v>
      </c>
      <c r="G108" s="25" t="s">
        <v>112</v>
      </c>
      <c r="H108" s="25" t="s">
        <v>85</v>
      </c>
      <c r="I108" s="12"/>
      <c r="J108" s="12"/>
    </row>
    <row r="109" spans="1:10" ht="15.75" hidden="1" customHeight="1" x14ac:dyDescent="0.2">
      <c r="A109" s="20">
        <v>385</v>
      </c>
      <c r="B109" s="10" t="s">
        <v>110</v>
      </c>
      <c r="C109" s="11" t="s">
        <v>20</v>
      </c>
      <c r="D109" s="11" t="s">
        <v>19</v>
      </c>
      <c r="E109" s="25" t="s">
        <v>7</v>
      </c>
      <c r="F109" s="25" t="s">
        <v>82</v>
      </c>
      <c r="G109" s="25" t="s">
        <v>103</v>
      </c>
      <c r="H109" s="25"/>
      <c r="I109" s="12">
        <f>I110</f>
        <v>0</v>
      </c>
      <c r="J109" s="12">
        <f>J110</f>
        <v>0</v>
      </c>
    </row>
    <row r="110" spans="1:10" ht="15.75" hidden="1" customHeight="1" x14ac:dyDescent="0.2">
      <c r="A110" s="27">
        <v>385</v>
      </c>
      <c r="B110" s="24" t="s">
        <v>84</v>
      </c>
      <c r="C110" s="29" t="s">
        <v>20</v>
      </c>
      <c r="D110" s="29" t="s">
        <v>19</v>
      </c>
      <c r="E110" s="25" t="s">
        <v>7</v>
      </c>
      <c r="F110" s="25" t="s">
        <v>82</v>
      </c>
      <c r="G110" s="25" t="s">
        <v>103</v>
      </c>
      <c r="H110" s="25" t="s">
        <v>85</v>
      </c>
      <c r="I110" s="12"/>
      <c r="J110" s="12"/>
    </row>
    <row r="111" spans="1:10" ht="15.75" hidden="1" customHeight="1" x14ac:dyDescent="0.2">
      <c r="A111" s="27">
        <v>385</v>
      </c>
      <c r="B111" s="34" t="s">
        <v>55</v>
      </c>
      <c r="C111" s="29" t="s">
        <v>20</v>
      </c>
      <c r="D111" s="29" t="s">
        <v>19</v>
      </c>
      <c r="E111" s="25" t="s">
        <v>54</v>
      </c>
      <c r="F111" s="25" t="s">
        <v>14</v>
      </c>
      <c r="G111" s="25" t="s">
        <v>10</v>
      </c>
      <c r="H111" s="25"/>
      <c r="I111" s="14">
        <f>I112</f>
        <v>0</v>
      </c>
      <c r="J111" s="12"/>
    </row>
    <row r="112" spans="1:10" ht="15.75" hidden="1" customHeight="1" x14ac:dyDescent="0.2">
      <c r="A112" s="27">
        <v>385</v>
      </c>
      <c r="B112" s="34" t="s">
        <v>18</v>
      </c>
      <c r="C112" s="29" t="s">
        <v>20</v>
      </c>
      <c r="D112" s="29" t="s">
        <v>19</v>
      </c>
      <c r="E112" s="25" t="s">
        <v>54</v>
      </c>
      <c r="F112" s="25" t="s">
        <v>14</v>
      </c>
      <c r="G112" s="25" t="s">
        <v>10</v>
      </c>
      <c r="H112" s="25" t="s">
        <v>9</v>
      </c>
      <c r="I112" s="14">
        <v>0</v>
      </c>
      <c r="J112" s="12"/>
    </row>
    <row r="113" spans="1:10" ht="39" customHeight="1" x14ac:dyDescent="0.2">
      <c r="A113" s="27">
        <v>385</v>
      </c>
      <c r="B113" s="34" t="s">
        <v>113</v>
      </c>
      <c r="C113" s="29" t="s">
        <v>20</v>
      </c>
      <c r="D113" s="29" t="s">
        <v>19</v>
      </c>
      <c r="E113" s="25" t="s">
        <v>26</v>
      </c>
      <c r="F113" s="25" t="s">
        <v>82</v>
      </c>
      <c r="G113" s="25" t="s">
        <v>95</v>
      </c>
      <c r="H113" s="25"/>
      <c r="I113" s="12">
        <f>I114</f>
        <v>176</v>
      </c>
      <c r="J113" s="12">
        <f>J114</f>
        <v>12</v>
      </c>
    </row>
    <row r="114" spans="1:10" ht="15.75" customHeight="1" x14ac:dyDescent="0.2">
      <c r="A114" s="27">
        <v>385</v>
      </c>
      <c r="B114" s="24" t="s">
        <v>84</v>
      </c>
      <c r="C114" s="29" t="s">
        <v>20</v>
      </c>
      <c r="D114" s="29" t="s">
        <v>19</v>
      </c>
      <c r="E114" s="25" t="s">
        <v>26</v>
      </c>
      <c r="F114" s="25" t="s">
        <v>82</v>
      </c>
      <c r="G114" s="25" t="s">
        <v>95</v>
      </c>
      <c r="H114" s="25" t="s">
        <v>85</v>
      </c>
      <c r="I114" s="12">
        <f>176</f>
        <v>176</v>
      </c>
      <c r="J114" s="12">
        <v>12</v>
      </c>
    </row>
    <row r="115" spans="1:10" ht="15.75" customHeight="1" x14ac:dyDescent="0.2">
      <c r="A115" s="27">
        <v>385</v>
      </c>
      <c r="B115" s="10" t="s">
        <v>137</v>
      </c>
      <c r="C115" s="29" t="s">
        <v>35</v>
      </c>
      <c r="D115" s="29" t="s">
        <v>10</v>
      </c>
      <c r="E115" s="25"/>
      <c r="F115" s="25"/>
      <c r="G115" s="25"/>
      <c r="H115" s="25"/>
      <c r="I115" s="12">
        <f t="shared" ref="I115:J117" si="0">I116</f>
        <v>5</v>
      </c>
      <c r="J115" s="12">
        <f t="shared" si="0"/>
        <v>0</v>
      </c>
    </row>
    <row r="116" spans="1:10" ht="15.75" customHeight="1" x14ac:dyDescent="0.2">
      <c r="A116" s="27">
        <v>385</v>
      </c>
      <c r="B116" s="24" t="s">
        <v>63</v>
      </c>
      <c r="C116" s="29" t="s">
        <v>35</v>
      </c>
      <c r="D116" s="29" t="s">
        <v>19</v>
      </c>
      <c r="E116" s="25"/>
      <c r="F116" s="25"/>
      <c r="G116" s="25"/>
      <c r="H116" s="25"/>
      <c r="I116" s="12">
        <f t="shared" si="0"/>
        <v>5</v>
      </c>
      <c r="J116" s="12">
        <f t="shared" si="0"/>
        <v>0</v>
      </c>
    </row>
    <row r="117" spans="1:10" ht="15.75" customHeight="1" x14ac:dyDescent="0.2">
      <c r="A117" s="27">
        <v>385</v>
      </c>
      <c r="B117" s="24" t="s">
        <v>81</v>
      </c>
      <c r="C117" s="29" t="s">
        <v>35</v>
      </c>
      <c r="D117" s="29" t="s">
        <v>19</v>
      </c>
      <c r="E117" s="25" t="s">
        <v>12</v>
      </c>
      <c r="F117" s="25" t="s">
        <v>82</v>
      </c>
      <c r="G117" s="25" t="s">
        <v>95</v>
      </c>
      <c r="H117" s="25"/>
      <c r="I117" s="12">
        <f t="shared" si="0"/>
        <v>5</v>
      </c>
      <c r="J117" s="12">
        <f t="shared" si="0"/>
        <v>0</v>
      </c>
    </row>
    <row r="118" spans="1:10" ht="15.75" customHeight="1" x14ac:dyDescent="0.2">
      <c r="A118" s="27">
        <v>385</v>
      </c>
      <c r="B118" s="24" t="s">
        <v>84</v>
      </c>
      <c r="C118" s="29" t="s">
        <v>35</v>
      </c>
      <c r="D118" s="29" t="s">
        <v>19</v>
      </c>
      <c r="E118" s="25" t="s">
        <v>12</v>
      </c>
      <c r="F118" s="25" t="s">
        <v>82</v>
      </c>
      <c r="G118" s="25" t="s">
        <v>95</v>
      </c>
      <c r="H118" s="25" t="s">
        <v>85</v>
      </c>
      <c r="I118" s="12">
        <v>5</v>
      </c>
      <c r="J118" s="12">
        <v>0</v>
      </c>
    </row>
    <row r="119" spans="1:10" ht="15.75" hidden="1" customHeight="1" x14ac:dyDescent="0.2">
      <c r="A119" s="27">
        <v>385</v>
      </c>
      <c r="B119" s="34" t="s">
        <v>64</v>
      </c>
      <c r="C119" s="29" t="s">
        <v>35</v>
      </c>
      <c r="D119" s="29" t="s">
        <v>20</v>
      </c>
      <c r="E119" s="25"/>
      <c r="F119" s="25"/>
      <c r="G119" s="25"/>
      <c r="H119" s="25"/>
      <c r="I119" s="14">
        <f>I120</f>
        <v>0</v>
      </c>
      <c r="J119" s="12"/>
    </row>
    <row r="120" spans="1:10" ht="15.75" hidden="1" customHeight="1" x14ac:dyDescent="0.2">
      <c r="A120" s="27">
        <v>385</v>
      </c>
      <c r="B120" s="34" t="s">
        <v>63</v>
      </c>
      <c r="C120" s="29" t="s">
        <v>35</v>
      </c>
      <c r="D120" s="29" t="s">
        <v>20</v>
      </c>
      <c r="E120" s="25" t="s">
        <v>65</v>
      </c>
      <c r="F120" s="25" t="s">
        <v>7</v>
      </c>
      <c r="G120" s="25" t="s">
        <v>10</v>
      </c>
      <c r="H120" s="25"/>
      <c r="I120" s="14">
        <f>I121</f>
        <v>0</v>
      </c>
      <c r="J120" s="12"/>
    </row>
    <row r="121" spans="1:10" ht="15.75" hidden="1" customHeight="1" x14ac:dyDescent="0.2">
      <c r="A121" s="27">
        <v>385</v>
      </c>
      <c r="B121" s="34" t="s">
        <v>18</v>
      </c>
      <c r="C121" s="29" t="s">
        <v>35</v>
      </c>
      <c r="D121" s="29" t="s">
        <v>20</v>
      </c>
      <c r="E121" s="25" t="s">
        <v>65</v>
      </c>
      <c r="F121" s="25" t="s">
        <v>7</v>
      </c>
      <c r="G121" s="25" t="s">
        <v>10</v>
      </c>
      <c r="H121" s="25" t="s">
        <v>9</v>
      </c>
      <c r="I121" s="14">
        <v>0</v>
      </c>
      <c r="J121" s="12"/>
    </row>
    <row r="122" spans="1:10" ht="15.75" hidden="1" customHeight="1" x14ac:dyDescent="0.2">
      <c r="A122" s="27">
        <v>385</v>
      </c>
      <c r="B122" s="34" t="s">
        <v>25</v>
      </c>
      <c r="C122" s="29" t="s">
        <v>26</v>
      </c>
      <c r="D122" s="29" t="s">
        <v>26</v>
      </c>
      <c r="E122" s="25"/>
      <c r="F122" s="25"/>
      <c r="G122" s="25"/>
      <c r="H122" s="25"/>
      <c r="I122" s="12">
        <f>I123</f>
        <v>0</v>
      </c>
      <c r="J122" s="12"/>
    </row>
    <row r="123" spans="1:10" ht="15.75" hidden="1" customHeight="1" x14ac:dyDescent="0.2">
      <c r="A123" s="27">
        <v>385</v>
      </c>
      <c r="B123" s="24" t="s">
        <v>81</v>
      </c>
      <c r="C123" s="29" t="s">
        <v>26</v>
      </c>
      <c r="D123" s="29" t="s">
        <v>26</v>
      </c>
      <c r="E123" s="25" t="s">
        <v>45</v>
      </c>
      <c r="F123" s="25" t="s">
        <v>82</v>
      </c>
      <c r="G123" s="25" t="s">
        <v>91</v>
      </c>
      <c r="H123" s="25"/>
      <c r="I123" s="12">
        <f>I124</f>
        <v>0</v>
      </c>
      <c r="J123" s="12"/>
    </row>
    <row r="124" spans="1:10" ht="15.75" hidden="1" customHeight="1" x14ac:dyDescent="0.2">
      <c r="A124" s="27">
        <v>385</v>
      </c>
      <c r="B124" s="34" t="s">
        <v>33</v>
      </c>
      <c r="C124" s="29" t="s">
        <v>26</v>
      </c>
      <c r="D124" s="29" t="s">
        <v>26</v>
      </c>
      <c r="E124" s="25" t="s">
        <v>45</v>
      </c>
      <c r="F124" s="25" t="s">
        <v>82</v>
      </c>
      <c r="G124" s="25" t="s">
        <v>91</v>
      </c>
      <c r="H124" s="25" t="s">
        <v>68</v>
      </c>
      <c r="I124" s="12">
        <f>112010-112010</f>
        <v>0</v>
      </c>
      <c r="J124" s="12"/>
    </row>
    <row r="125" spans="1:10" ht="15.75" hidden="1" customHeight="1" x14ac:dyDescent="0.2">
      <c r="A125" s="27">
        <v>385</v>
      </c>
      <c r="B125" s="35" t="s">
        <v>28</v>
      </c>
      <c r="C125" s="29" t="s">
        <v>29</v>
      </c>
      <c r="D125" s="29" t="s">
        <v>7</v>
      </c>
      <c r="E125" s="25"/>
      <c r="F125" s="25"/>
      <c r="G125" s="25"/>
      <c r="H125" s="25"/>
      <c r="I125" s="12">
        <f>I126+I132+I128+I130</f>
        <v>0</v>
      </c>
      <c r="J125" s="14">
        <f>J130+J132</f>
        <v>0</v>
      </c>
    </row>
    <row r="126" spans="1:10" ht="15.75" hidden="1" customHeight="1" x14ac:dyDescent="0.2">
      <c r="A126" s="27">
        <v>385</v>
      </c>
      <c r="B126" s="24" t="s">
        <v>81</v>
      </c>
      <c r="C126" s="29" t="s">
        <v>29</v>
      </c>
      <c r="D126" s="29" t="s">
        <v>7</v>
      </c>
      <c r="E126" s="25" t="s">
        <v>20</v>
      </c>
      <c r="F126" s="25" t="s">
        <v>82</v>
      </c>
      <c r="G126" s="25" t="s">
        <v>91</v>
      </c>
      <c r="H126" s="25"/>
      <c r="I126" s="12">
        <f>I127</f>
        <v>0</v>
      </c>
      <c r="J126" s="12"/>
    </row>
    <row r="127" spans="1:10" ht="15.75" hidden="1" customHeight="1" x14ac:dyDescent="0.2">
      <c r="A127" s="27">
        <v>385</v>
      </c>
      <c r="B127" s="34" t="s">
        <v>33</v>
      </c>
      <c r="C127" s="29" t="s">
        <v>29</v>
      </c>
      <c r="D127" s="29" t="s">
        <v>7</v>
      </c>
      <c r="E127" s="25" t="s">
        <v>20</v>
      </c>
      <c r="F127" s="25" t="s">
        <v>82</v>
      </c>
      <c r="G127" s="25" t="s">
        <v>91</v>
      </c>
      <c r="H127" s="25" t="s">
        <v>68</v>
      </c>
      <c r="I127" s="12">
        <f>3725292+796760-4522052</f>
        <v>0</v>
      </c>
      <c r="J127" s="12"/>
    </row>
    <row r="128" spans="1:10" ht="15.75" hidden="1" customHeight="1" x14ac:dyDescent="0.2">
      <c r="A128" s="27">
        <v>385</v>
      </c>
      <c r="B128" s="34" t="s">
        <v>44</v>
      </c>
      <c r="C128" s="29" t="s">
        <v>29</v>
      </c>
      <c r="D128" s="29" t="s">
        <v>7</v>
      </c>
      <c r="E128" s="25" t="s">
        <v>45</v>
      </c>
      <c r="F128" s="25" t="s">
        <v>82</v>
      </c>
      <c r="G128" s="25" t="s">
        <v>95</v>
      </c>
      <c r="H128" s="25"/>
      <c r="I128" s="12">
        <f>I129</f>
        <v>0</v>
      </c>
      <c r="J128" s="12"/>
    </row>
    <row r="129" spans="1:10" ht="15.75" hidden="1" customHeight="1" x14ac:dyDescent="0.2">
      <c r="A129" s="27">
        <v>385</v>
      </c>
      <c r="B129" s="34" t="s">
        <v>18</v>
      </c>
      <c r="C129" s="29" t="s">
        <v>29</v>
      </c>
      <c r="D129" s="29" t="s">
        <v>7</v>
      </c>
      <c r="E129" s="25" t="s">
        <v>45</v>
      </c>
      <c r="F129" s="25" t="s">
        <v>82</v>
      </c>
      <c r="G129" s="25" t="s">
        <v>95</v>
      </c>
      <c r="H129" s="25" t="s">
        <v>9</v>
      </c>
      <c r="I129" s="12">
        <v>0</v>
      </c>
      <c r="J129" s="12"/>
    </row>
    <row r="130" spans="1:10" ht="15.75" hidden="1" customHeight="1" x14ac:dyDescent="0.2">
      <c r="A130" s="27">
        <v>385</v>
      </c>
      <c r="B130" s="34" t="s">
        <v>61</v>
      </c>
      <c r="C130" s="29" t="s">
        <v>29</v>
      </c>
      <c r="D130" s="29" t="s">
        <v>7</v>
      </c>
      <c r="E130" s="25" t="s">
        <v>45</v>
      </c>
      <c r="F130" s="25" t="s">
        <v>82</v>
      </c>
      <c r="G130" s="25" t="s">
        <v>95</v>
      </c>
      <c r="H130" s="25"/>
      <c r="I130" s="36">
        <f>I131</f>
        <v>0</v>
      </c>
      <c r="J130" s="36">
        <f>J131</f>
        <v>0</v>
      </c>
    </row>
    <row r="131" spans="1:10" ht="15.75" hidden="1" customHeight="1" x14ac:dyDescent="0.2">
      <c r="A131" s="27">
        <v>385</v>
      </c>
      <c r="B131" s="34" t="s">
        <v>27</v>
      </c>
      <c r="C131" s="29" t="s">
        <v>29</v>
      </c>
      <c r="D131" s="29" t="s">
        <v>7</v>
      </c>
      <c r="E131" s="25" t="s">
        <v>45</v>
      </c>
      <c r="F131" s="25" t="s">
        <v>82</v>
      </c>
      <c r="G131" s="25" t="s">
        <v>95</v>
      </c>
      <c r="H131" s="25" t="s">
        <v>68</v>
      </c>
      <c r="I131" s="36">
        <v>0</v>
      </c>
      <c r="J131" s="36">
        <v>0</v>
      </c>
    </row>
    <row r="132" spans="1:10" ht="15.75" hidden="1" customHeight="1" x14ac:dyDescent="0.2">
      <c r="A132" s="27">
        <v>385</v>
      </c>
      <c r="B132" s="34" t="s">
        <v>38</v>
      </c>
      <c r="C132" s="29" t="s">
        <v>29</v>
      </c>
      <c r="D132" s="29" t="s">
        <v>7</v>
      </c>
      <c r="E132" s="25" t="s">
        <v>45</v>
      </c>
      <c r="F132" s="25" t="s">
        <v>82</v>
      </c>
      <c r="G132" s="25" t="s">
        <v>95</v>
      </c>
      <c r="H132" s="25"/>
      <c r="I132" s="14">
        <f>I133</f>
        <v>0</v>
      </c>
      <c r="J132" s="14">
        <f>J133</f>
        <v>0</v>
      </c>
    </row>
    <row r="133" spans="1:10" ht="15.75" hidden="1" customHeight="1" x14ac:dyDescent="0.2">
      <c r="A133" s="27">
        <v>385</v>
      </c>
      <c r="B133" s="34" t="s">
        <v>39</v>
      </c>
      <c r="C133" s="29" t="s">
        <v>29</v>
      </c>
      <c r="D133" s="29" t="s">
        <v>7</v>
      </c>
      <c r="E133" s="25" t="s">
        <v>45</v>
      </c>
      <c r="F133" s="25" t="s">
        <v>82</v>
      </c>
      <c r="G133" s="25" t="s">
        <v>95</v>
      </c>
      <c r="H133" s="25" t="s">
        <v>9</v>
      </c>
      <c r="I133" s="14">
        <v>0</v>
      </c>
      <c r="J133" s="14">
        <v>0</v>
      </c>
    </row>
    <row r="134" spans="1:10" ht="15.75" customHeight="1" x14ac:dyDescent="0.2">
      <c r="A134" s="27">
        <v>385</v>
      </c>
      <c r="B134" s="10" t="s">
        <v>132</v>
      </c>
      <c r="C134" s="29" t="s">
        <v>31</v>
      </c>
      <c r="D134" s="29" t="s">
        <v>10</v>
      </c>
      <c r="E134" s="25"/>
      <c r="F134" s="25"/>
      <c r="G134" s="25"/>
      <c r="H134" s="25"/>
      <c r="I134" s="12">
        <f t="shared" ref="I134:J136" si="1">I135</f>
        <v>57</v>
      </c>
      <c r="J134" s="12">
        <f t="shared" si="1"/>
        <v>15</v>
      </c>
    </row>
    <row r="135" spans="1:10" ht="15.75" customHeight="1" x14ac:dyDescent="0.2">
      <c r="A135" s="27">
        <v>385</v>
      </c>
      <c r="B135" s="34" t="s">
        <v>30</v>
      </c>
      <c r="C135" s="29" t="s">
        <v>31</v>
      </c>
      <c r="D135" s="29" t="s">
        <v>7</v>
      </c>
      <c r="E135" s="25"/>
      <c r="F135" s="25"/>
      <c r="G135" s="25"/>
      <c r="H135" s="25"/>
      <c r="I135" s="12">
        <f t="shared" si="1"/>
        <v>57</v>
      </c>
      <c r="J135" s="12">
        <f t="shared" si="1"/>
        <v>15</v>
      </c>
    </row>
    <row r="136" spans="1:10" ht="15.75" customHeight="1" x14ac:dyDescent="0.2">
      <c r="A136" s="27">
        <v>385</v>
      </c>
      <c r="B136" s="24" t="s">
        <v>81</v>
      </c>
      <c r="C136" s="29" t="s">
        <v>31</v>
      </c>
      <c r="D136" s="29" t="s">
        <v>7</v>
      </c>
      <c r="E136" s="25" t="s">
        <v>45</v>
      </c>
      <c r="F136" s="25" t="s">
        <v>82</v>
      </c>
      <c r="G136" s="25" t="s">
        <v>95</v>
      </c>
      <c r="H136" s="25"/>
      <c r="I136" s="12">
        <f t="shared" si="1"/>
        <v>57</v>
      </c>
      <c r="J136" s="12">
        <f t="shared" si="1"/>
        <v>15</v>
      </c>
    </row>
    <row r="137" spans="1:10" ht="15.75" customHeight="1" x14ac:dyDescent="0.2">
      <c r="A137" s="27">
        <v>385</v>
      </c>
      <c r="B137" s="15" t="s">
        <v>72</v>
      </c>
      <c r="C137" s="29" t="s">
        <v>31</v>
      </c>
      <c r="D137" s="29" t="s">
        <v>7</v>
      </c>
      <c r="E137" s="25" t="s">
        <v>45</v>
      </c>
      <c r="F137" s="25" t="s">
        <v>82</v>
      </c>
      <c r="G137" s="25" t="s">
        <v>95</v>
      </c>
      <c r="H137" s="25" t="s">
        <v>73</v>
      </c>
      <c r="I137" s="12">
        <v>57</v>
      </c>
      <c r="J137" s="12">
        <v>15</v>
      </c>
    </row>
    <row r="138" spans="1:10" ht="15.75" hidden="1" customHeight="1" x14ac:dyDescent="0.2">
      <c r="A138" s="27">
        <v>385</v>
      </c>
      <c r="B138" s="15" t="s">
        <v>43</v>
      </c>
      <c r="C138" s="29" t="s">
        <v>31</v>
      </c>
      <c r="D138" s="29" t="s">
        <v>19</v>
      </c>
      <c r="E138" s="25"/>
      <c r="F138" s="25"/>
      <c r="G138" s="25"/>
      <c r="H138" s="25"/>
      <c r="I138" s="14">
        <f>I139+I141</f>
        <v>0</v>
      </c>
      <c r="J138" s="12"/>
    </row>
    <row r="139" spans="1:10" ht="15.75" hidden="1" customHeight="1" x14ac:dyDescent="0.2">
      <c r="A139" s="27">
        <v>385</v>
      </c>
      <c r="B139" s="15" t="s">
        <v>21</v>
      </c>
      <c r="C139" s="29" t="s">
        <v>31</v>
      </c>
      <c r="D139" s="29" t="s">
        <v>19</v>
      </c>
      <c r="E139" s="25" t="s">
        <v>15</v>
      </c>
      <c r="F139" s="25" t="s">
        <v>20</v>
      </c>
      <c r="G139" s="25" t="s">
        <v>10</v>
      </c>
      <c r="H139" s="25"/>
      <c r="I139" s="12">
        <f>I140</f>
        <v>0</v>
      </c>
      <c r="J139" s="12"/>
    </row>
    <row r="140" spans="1:10" ht="15.75" hidden="1" customHeight="1" x14ac:dyDescent="0.2">
      <c r="A140" s="27">
        <v>385</v>
      </c>
      <c r="B140" s="15" t="s">
        <v>74</v>
      </c>
      <c r="C140" s="29" t="s">
        <v>31</v>
      </c>
      <c r="D140" s="29" t="s">
        <v>19</v>
      </c>
      <c r="E140" s="25" t="s">
        <v>15</v>
      </c>
      <c r="F140" s="25" t="s">
        <v>20</v>
      </c>
      <c r="G140" s="25" t="s">
        <v>10</v>
      </c>
      <c r="H140" s="25" t="s">
        <v>76</v>
      </c>
      <c r="I140" s="12">
        <v>0</v>
      </c>
      <c r="J140" s="12"/>
    </row>
    <row r="141" spans="1:10" ht="15.75" hidden="1" customHeight="1" x14ac:dyDescent="0.2">
      <c r="A141" s="27">
        <v>385</v>
      </c>
      <c r="B141" s="1" t="s">
        <v>75</v>
      </c>
      <c r="C141" s="29" t="s">
        <v>31</v>
      </c>
      <c r="D141" s="29" t="s">
        <v>19</v>
      </c>
      <c r="E141" s="25" t="s">
        <v>57</v>
      </c>
      <c r="F141" s="25" t="s">
        <v>58</v>
      </c>
      <c r="G141" s="25" t="s">
        <v>10</v>
      </c>
      <c r="H141" s="25"/>
      <c r="I141" s="14">
        <f>I142</f>
        <v>0</v>
      </c>
      <c r="J141" s="12"/>
    </row>
    <row r="142" spans="1:10" ht="15.75" hidden="1" customHeight="1" x14ac:dyDescent="0.2">
      <c r="A142" s="27">
        <v>385</v>
      </c>
      <c r="B142" s="15" t="s">
        <v>74</v>
      </c>
      <c r="C142" s="29" t="s">
        <v>31</v>
      </c>
      <c r="D142" s="29" t="s">
        <v>19</v>
      </c>
      <c r="E142" s="25" t="s">
        <v>57</v>
      </c>
      <c r="F142" s="25" t="s">
        <v>58</v>
      </c>
      <c r="G142" s="25" t="s">
        <v>10</v>
      </c>
      <c r="H142" s="25" t="s">
        <v>76</v>
      </c>
      <c r="I142" s="14">
        <v>0</v>
      </c>
      <c r="J142" s="12"/>
    </row>
    <row r="143" spans="1:10" ht="15.75" customHeight="1" x14ac:dyDescent="0.2">
      <c r="A143" s="27">
        <v>385</v>
      </c>
      <c r="B143" s="28" t="s">
        <v>138</v>
      </c>
      <c r="C143" s="29" t="s">
        <v>14</v>
      </c>
      <c r="D143" s="29" t="s">
        <v>10</v>
      </c>
      <c r="E143" s="25"/>
      <c r="F143" s="25"/>
      <c r="G143" s="25"/>
      <c r="H143" s="25"/>
      <c r="I143" s="12">
        <f>I144</f>
        <v>3447</v>
      </c>
      <c r="J143" s="12">
        <f>J144</f>
        <v>267</v>
      </c>
    </row>
    <row r="144" spans="1:10" ht="15.75" customHeight="1" x14ac:dyDescent="0.2">
      <c r="A144" s="27">
        <v>385</v>
      </c>
      <c r="B144" s="34" t="s">
        <v>32</v>
      </c>
      <c r="C144" s="29" t="s">
        <v>14</v>
      </c>
      <c r="D144" s="29" t="s">
        <v>7</v>
      </c>
      <c r="E144" s="25"/>
      <c r="F144" s="25"/>
      <c r="G144" s="25"/>
      <c r="H144" s="25"/>
      <c r="I144" s="12">
        <f>I149+I151+I147+I145</f>
        <v>3447</v>
      </c>
      <c r="J144" s="12">
        <f>J151+J149+J146+J148</f>
        <v>267</v>
      </c>
    </row>
    <row r="145" spans="1:10" ht="15.75" customHeight="1" x14ac:dyDescent="0.2">
      <c r="A145" s="27">
        <v>385</v>
      </c>
      <c r="B145" s="10" t="s">
        <v>110</v>
      </c>
      <c r="C145" s="29" t="s">
        <v>14</v>
      </c>
      <c r="D145" s="29" t="s">
        <v>7</v>
      </c>
      <c r="E145" s="25" t="s">
        <v>7</v>
      </c>
      <c r="F145" s="25" t="s">
        <v>82</v>
      </c>
      <c r="G145" s="25" t="s">
        <v>95</v>
      </c>
      <c r="H145" s="25"/>
      <c r="I145" s="12">
        <f>I146</f>
        <v>2800</v>
      </c>
      <c r="J145" s="12">
        <f>J146</f>
        <v>0</v>
      </c>
    </row>
    <row r="146" spans="1:10" ht="15.75" customHeight="1" x14ac:dyDescent="0.2">
      <c r="A146" s="27">
        <v>385</v>
      </c>
      <c r="B146" s="24" t="s">
        <v>84</v>
      </c>
      <c r="C146" s="29" t="s">
        <v>14</v>
      </c>
      <c r="D146" s="29" t="s">
        <v>7</v>
      </c>
      <c r="E146" s="25" t="s">
        <v>7</v>
      </c>
      <c r="F146" s="25" t="s">
        <v>82</v>
      </c>
      <c r="G146" s="25" t="s">
        <v>95</v>
      </c>
      <c r="H146" s="25" t="s">
        <v>85</v>
      </c>
      <c r="I146" s="12">
        <v>2800</v>
      </c>
      <c r="J146" s="12">
        <v>0</v>
      </c>
    </row>
    <row r="147" spans="1:10" ht="15.75" hidden="1" customHeight="1" x14ac:dyDescent="0.2">
      <c r="A147" s="27">
        <v>385</v>
      </c>
      <c r="B147" s="34" t="s">
        <v>126</v>
      </c>
      <c r="C147" s="29" t="s">
        <v>14</v>
      </c>
      <c r="D147" s="29" t="s">
        <v>7</v>
      </c>
      <c r="E147" s="25" t="s">
        <v>24</v>
      </c>
      <c r="F147" s="25" t="s">
        <v>82</v>
      </c>
      <c r="G147" s="25" t="s">
        <v>95</v>
      </c>
      <c r="H147" s="25"/>
      <c r="I147" s="12">
        <f>I148</f>
        <v>0</v>
      </c>
      <c r="J147" s="12">
        <f>J148</f>
        <v>0</v>
      </c>
    </row>
    <row r="148" spans="1:10" ht="15.75" hidden="1" customHeight="1" x14ac:dyDescent="0.2">
      <c r="A148" s="27">
        <v>385</v>
      </c>
      <c r="B148" s="24" t="s">
        <v>84</v>
      </c>
      <c r="C148" s="29" t="s">
        <v>14</v>
      </c>
      <c r="D148" s="29" t="s">
        <v>7</v>
      </c>
      <c r="E148" s="25" t="s">
        <v>24</v>
      </c>
      <c r="F148" s="25" t="s">
        <v>82</v>
      </c>
      <c r="G148" s="25" t="s">
        <v>95</v>
      </c>
      <c r="H148" s="25" t="s">
        <v>85</v>
      </c>
      <c r="I148" s="12">
        <v>0</v>
      </c>
      <c r="J148" s="12">
        <v>0</v>
      </c>
    </row>
    <row r="149" spans="1:10" ht="24" customHeight="1" x14ac:dyDescent="0.2">
      <c r="A149" s="27">
        <v>385</v>
      </c>
      <c r="B149" s="37" t="s">
        <v>114</v>
      </c>
      <c r="C149" s="29" t="s">
        <v>14</v>
      </c>
      <c r="D149" s="29" t="s">
        <v>7</v>
      </c>
      <c r="E149" s="25" t="s">
        <v>115</v>
      </c>
      <c r="F149" s="25" t="s">
        <v>82</v>
      </c>
      <c r="G149" s="25" t="s">
        <v>95</v>
      </c>
      <c r="H149" s="25"/>
      <c r="I149" s="12">
        <f>I150</f>
        <v>647</v>
      </c>
      <c r="J149" s="12">
        <f>J150</f>
        <v>267</v>
      </c>
    </row>
    <row r="150" spans="1:10" ht="15.75" customHeight="1" x14ac:dyDescent="0.2">
      <c r="A150" s="27">
        <v>385</v>
      </c>
      <c r="B150" s="24" t="s">
        <v>84</v>
      </c>
      <c r="C150" s="29" t="s">
        <v>14</v>
      </c>
      <c r="D150" s="29" t="s">
        <v>7</v>
      </c>
      <c r="E150" s="25" t="s">
        <v>115</v>
      </c>
      <c r="F150" s="25" t="s">
        <v>82</v>
      </c>
      <c r="G150" s="25" t="s">
        <v>95</v>
      </c>
      <c r="H150" s="25" t="s">
        <v>85</v>
      </c>
      <c r="I150" s="12">
        <v>647</v>
      </c>
      <c r="J150" s="12">
        <v>267</v>
      </c>
    </row>
    <row r="151" spans="1:10" ht="15.75" hidden="1" customHeight="1" x14ac:dyDescent="0.2">
      <c r="A151" s="27">
        <v>385</v>
      </c>
      <c r="B151" s="1" t="s">
        <v>66</v>
      </c>
      <c r="C151" s="29" t="s">
        <v>14</v>
      </c>
      <c r="D151" s="29" t="s">
        <v>7</v>
      </c>
      <c r="E151" s="25" t="s">
        <v>115</v>
      </c>
      <c r="F151" s="25" t="s">
        <v>82</v>
      </c>
      <c r="G151" s="25" t="s">
        <v>95</v>
      </c>
      <c r="H151" s="25"/>
      <c r="I151" s="12">
        <f>I152</f>
        <v>0</v>
      </c>
      <c r="J151" s="12">
        <f>J152</f>
        <v>0</v>
      </c>
    </row>
    <row r="152" spans="1:10" ht="15.75" hidden="1" customHeight="1" x14ac:dyDescent="0.2">
      <c r="A152" s="27">
        <v>385</v>
      </c>
      <c r="B152" s="24" t="s">
        <v>84</v>
      </c>
      <c r="C152" s="29" t="s">
        <v>14</v>
      </c>
      <c r="D152" s="29" t="s">
        <v>7</v>
      </c>
      <c r="E152" s="25" t="s">
        <v>115</v>
      </c>
      <c r="F152" s="25" t="s">
        <v>82</v>
      </c>
      <c r="G152" s="25" t="s">
        <v>95</v>
      </c>
      <c r="H152" s="25" t="s">
        <v>85</v>
      </c>
      <c r="I152" s="12">
        <v>0</v>
      </c>
      <c r="J152" s="12">
        <v>0</v>
      </c>
    </row>
    <row r="153" spans="1:10" ht="15.75" hidden="1" customHeight="1" x14ac:dyDescent="0.2">
      <c r="A153" s="27">
        <v>385</v>
      </c>
      <c r="B153" s="34" t="s">
        <v>18</v>
      </c>
      <c r="C153" s="29" t="s">
        <v>14</v>
      </c>
      <c r="D153" s="29" t="s">
        <v>7</v>
      </c>
      <c r="E153" s="25" t="s">
        <v>42</v>
      </c>
      <c r="F153" s="25" t="s">
        <v>56</v>
      </c>
      <c r="G153" s="25" t="s">
        <v>10</v>
      </c>
      <c r="H153" s="25" t="s">
        <v>9</v>
      </c>
      <c r="I153" s="12">
        <v>0</v>
      </c>
      <c r="J153" s="12">
        <v>0</v>
      </c>
    </row>
    <row r="154" spans="1:10" ht="25.5" customHeight="1" x14ac:dyDescent="0.2">
      <c r="A154" s="27">
        <v>385</v>
      </c>
      <c r="B154" s="34" t="s">
        <v>139</v>
      </c>
      <c r="C154" s="29" t="s">
        <v>34</v>
      </c>
      <c r="D154" s="29" t="s">
        <v>10</v>
      </c>
      <c r="E154" s="25"/>
      <c r="F154" s="25"/>
      <c r="G154" s="25"/>
      <c r="H154" s="25"/>
      <c r="I154" s="12">
        <f t="shared" ref="I154:J156" si="2">I155</f>
        <v>5358</v>
      </c>
      <c r="J154" s="12">
        <f t="shared" si="2"/>
        <v>3582</v>
      </c>
    </row>
    <row r="155" spans="1:10" ht="15.75" customHeight="1" x14ac:dyDescent="0.2">
      <c r="A155" s="27">
        <v>385</v>
      </c>
      <c r="B155" s="34" t="s">
        <v>33</v>
      </c>
      <c r="C155" s="29" t="s">
        <v>34</v>
      </c>
      <c r="D155" s="29" t="s">
        <v>19</v>
      </c>
      <c r="E155" s="25"/>
      <c r="F155" s="25"/>
      <c r="G155" s="25"/>
      <c r="H155" s="25"/>
      <c r="I155" s="12">
        <f t="shared" si="2"/>
        <v>5358</v>
      </c>
      <c r="J155" s="12">
        <f t="shared" si="2"/>
        <v>3582</v>
      </c>
    </row>
    <row r="156" spans="1:10" ht="15.75" customHeight="1" x14ac:dyDescent="0.2">
      <c r="A156" s="27">
        <v>385</v>
      </c>
      <c r="B156" s="34" t="s">
        <v>33</v>
      </c>
      <c r="C156" s="29" t="s">
        <v>34</v>
      </c>
      <c r="D156" s="29" t="s">
        <v>19</v>
      </c>
      <c r="E156" s="25" t="s">
        <v>45</v>
      </c>
      <c r="F156" s="25" t="s">
        <v>82</v>
      </c>
      <c r="G156" s="25" t="s">
        <v>95</v>
      </c>
      <c r="H156" s="25"/>
      <c r="I156" s="12">
        <f t="shared" si="2"/>
        <v>5358</v>
      </c>
      <c r="J156" s="12">
        <f t="shared" si="2"/>
        <v>3582</v>
      </c>
    </row>
    <row r="157" spans="1:10" ht="15.75" customHeight="1" x14ac:dyDescent="0.2">
      <c r="A157" s="27">
        <v>385</v>
      </c>
      <c r="B157" s="34" t="s">
        <v>36</v>
      </c>
      <c r="C157" s="29" t="s">
        <v>34</v>
      </c>
      <c r="D157" s="29" t="s">
        <v>19</v>
      </c>
      <c r="E157" s="25" t="s">
        <v>45</v>
      </c>
      <c r="F157" s="25" t="s">
        <v>82</v>
      </c>
      <c r="G157" s="25" t="s">
        <v>95</v>
      </c>
      <c r="H157" s="25" t="s">
        <v>68</v>
      </c>
      <c r="I157" s="12">
        <v>5358</v>
      </c>
      <c r="J157" s="12">
        <v>3582</v>
      </c>
    </row>
    <row r="158" spans="1:10" ht="13.5" x14ac:dyDescent="0.2">
      <c r="A158" s="20"/>
      <c r="B158" s="19" t="s">
        <v>37</v>
      </c>
      <c r="C158" s="11"/>
      <c r="D158" s="11"/>
      <c r="E158" s="25"/>
      <c r="F158" s="25"/>
      <c r="G158" s="25"/>
      <c r="H158" s="25"/>
      <c r="I158" s="22">
        <f>I11+I14+I25+I28+I31+I34+I52+I57+I66+I69+I80+I83+I89+I96+I116+I122+I125+I135+I144+I155</f>
        <v>22177</v>
      </c>
      <c r="J158" s="22">
        <f>J11+J14+J25+J28+J31+J34+J52+J57+J66+J69+J80+J83+J89+J96+J116+J122+J125+J135+J144+J155</f>
        <v>8973</v>
      </c>
    </row>
  </sheetData>
  <mergeCells count="12">
    <mergeCell ref="H7:H8"/>
    <mergeCell ref="I7:J7"/>
    <mergeCell ref="C1:J1"/>
    <mergeCell ref="A4:J4"/>
    <mergeCell ref="A3:J3"/>
    <mergeCell ref="A7:A8"/>
    <mergeCell ref="B7:B8"/>
    <mergeCell ref="C7:C8"/>
    <mergeCell ref="D7:D8"/>
    <mergeCell ref="E7:G7"/>
    <mergeCell ref="C2:J2"/>
    <mergeCell ref="A5:J5"/>
  </mergeCells>
  <phoneticPr fontId="0" type="noConversion"/>
  <pageMargins left="0.48" right="0.24" top="0.23" bottom="0.25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79"/>
  <sheetViews>
    <sheetView tabSelected="1" topLeftCell="A10" workbookViewId="0">
      <selection activeCell="G33" sqref="G33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75" customHeight="1" x14ac:dyDescent="0.25">
      <c r="A1" s="4"/>
      <c r="B1" s="51" t="s">
        <v>144</v>
      </c>
      <c r="C1" s="51"/>
      <c r="D1" s="51"/>
      <c r="E1" s="51"/>
      <c r="F1" s="51"/>
      <c r="G1" s="51"/>
    </row>
    <row r="2" spans="1:7" ht="15" customHeight="1" x14ac:dyDescent="0.25">
      <c r="A2" s="4"/>
      <c r="B2" s="51" t="str">
        <f>Ведомст.!C2</f>
        <v>от «22» июля 2016 г. № 45</v>
      </c>
      <c r="C2" s="51"/>
      <c r="D2" s="51"/>
      <c r="E2" s="51"/>
      <c r="F2" s="51"/>
      <c r="G2" s="51"/>
    </row>
    <row r="3" spans="1:7" ht="15.75" customHeight="1" x14ac:dyDescent="0.25">
      <c r="A3" s="47" t="s">
        <v>128</v>
      </c>
      <c r="B3" s="47"/>
      <c r="C3" s="47"/>
      <c r="D3" s="47"/>
      <c r="E3" s="47"/>
      <c r="F3" s="47"/>
      <c r="G3" s="47"/>
    </row>
    <row r="4" spans="1:7" ht="15.75" customHeight="1" x14ac:dyDescent="0.25">
      <c r="A4" s="47" t="s">
        <v>116</v>
      </c>
      <c r="B4" s="47"/>
      <c r="C4" s="47"/>
      <c r="D4" s="47"/>
      <c r="E4" s="47"/>
      <c r="F4" s="47"/>
      <c r="G4" s="47"/>
    </row>
    <row r="5" spans="1:7" ht="15.75" customHeight="1" x14ac:dyDescent="0.25">
      <c r="A5" s="47" t="s">
        <v>143</v>
      </c>
      <c r="B5" s="47"/>
      <c r="C5" s="47"/>
      <c r="D5" s="47"/>
      <c r="E5" s="47"/>
      <c r="F5" s="47"/>
      <c r="G5" s="47"/>
    </row>
    <row r="6" spans="1:7" ht="15.75" customHeight="1" x14ac:dyDescent="0.25">
      <c r="A6" s="47" t="str">
        <f>Ведомст.!A5</f>
        <v>по кодам видов доходов, подвидов доходов бюджетной классификации</v>
      </c>
      <c r="B6" s="47"/>
      <c r="C6" s="47"/>
      <c r="D6" s="47"/>
      <c r="E6" s="47"/>
      <c r="F6" s="47"/>
      <c r="G6" s="47"/>
    </row>
    <row r="7" spans="1:7" ht="15.75" customHeight="1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44" t="s">
        <v>117</v>
      </c>
      <c r="B8" s="48" t="s">
        <v>4</v>
      </c>
      <c r="C8" s="49"/>
      <c r="D8" s="50"/>
      <c r="E8" s="55" t="s">
        <v>5</v>
      </c>
      <c r="F8" s="57" t="s">
        <v>129</v>
      </c>
      <c r="G8" s="58"/>
    </row>
    <row r="9" spans="1:7" ht="42.75" customHeight="1" x14ac:dyDescent="0.2">
      <c r="A9" s="44"/>
      <c r="B9" s="52"/>
      <c r="C9" s="53"/>
      <c r="D9" s="54"/>
      <c r="E9" s="56"/>
      <c r="F9" s="40" t="str">
        <f>Ведомст.!I8</f>
        <v>План 2016 года</v>
      </c>
      <c r="G9" s="40" t="str">
        <f>Ведомст.!J8</f>
        <v>Исполнено за 1 полугодие 2016 г.</v>
      </c>
    </row>
    <row r="10" spans="1:7" ht="26.25" customHeight="1" x14ac:dyDescent="0.2">
      <c r="A10" s="7" t="s">
        <v>118</v>
      </c>
      <c r="B10" s="8" t="s">
        <v>7</v>
      </c>
      <c r="C10" s="8" t="s">
        <v>82</v>
      </c>
      <c r="D10" s="8" t="s">
        <v>95</v>
      </c>
      <c r="E10" s="8"/>
      <c r="F10" s="9">
        <f>F11</f>
        <v>6641</v>
      </c>
      <c r="G10" s="9">
        <f>G11</f>
        <v>1747</v>
      </c>
    </row>
    <row r="11" spans="1:7" ht="15.75" customHeight="1" x14ac:dyDescent="0.2">
      <c r="A11" s="10" t="s">
        <v>84</v>
      </c>
      <c r="B11" s="11" t="s">
        <v>7</v>
      </c>
      <c r="C11" s="11" t="s">
        <v>82</v>
      </c>
      <c r="D11" s="11" t="s">
        <v>95</v>
      </c>
      <c r="E11" s="11" t="s">
        <v>85</v>
      </c>
      <c r="F11" s="12">
        <f>Ведомст.!I101+Ведомст.!I145</f>
        <v>6641</v>
      </c>
      <c r="G11" s="12">
        <f>Ведомст.!J101+Ведомст.!J145</f>
        <v>1747</v>
      </c>
    </row>
    <row r="12" spans="1:7" ht="39.75" customHeight="1" x14ac:dyDescent="0.2">
      <c r="A12" s="13" t="s">
        <v>119</v>
      </c>
      <c r="B12" s="8" t="s">
        <v>8</v>
      </c>
      <c r="C12" s="8" t="s">
        <v>82</v>
      </c>
      <c r="D12" s="8" t="s">
        <v>95</v>
      </c>
      <c r="E12" s="8"/>
      <c r="F12" s="9">
        <f>F13</f>
        <v>2571</v>
      </c>
      <c r="G12" s="9">
        <f>G13</f>
        <v>721</v>
      </c>
    </row>
    <row r="13" spans="1:7" ht="16.5" customHeight="1" x14ac:dyDescent="0.2">
      <c r="A13" s="10" t="s">
        <v>84</v>
      </c>
      <c r="B13" s="11" t="s">
        <v>8</v>
      </c>
      <c r="C13" s="11" t="s">
        <v>82</v>
      </c>
      <c r="D13" s="11" t="s">
        <v>95</v>
      </c>
      <c r="E13" s="11" t="s">
        <v>85</v>
      </c>
      <c r="F13" s="12">
        <f>Ведомст.!I71+Ведомст.!I73</f>
        <v>2571</v>
      </c>
      <c r="G13" s="12">
        <f>Ведомст.!J71+Ведомст.!J73</f>
        <v>721</v>
      </c>
    </row>
    <row r="14" spans="1:7" ht="28.5" customHeight="1" x14ac:dyDescent="0.2">
      <c r="A14" s="7" t="s">
        <v>89</v>
      </c>
      <c r="B14" s="8" t="s">
        <v>19</v>
      </c>
      <c r="C14" s="8" t="s">
        <v>82</v>
      </c>
      <c r="D14" s="8" t="s">
        <v>95</v>
      </c>
      <c r="E14" s="8"/>
      <c r="F14" s="9">
        <f>F15</f>
        <v>10</v>
      </c>
      <c r="G14" s="9">
        <f>G15</f>
        <v>1</v>
      </c>
    </row>
    <row r="15" spans="1:7" ht="16.5" customHeight="1" x14ac:dyDescent="0.2">
      <c r="A15" s="10" t="s">
        <v>84</v>
      </c>
      <c r="B15" s="11" t="s">
        <v>19</v>
      </c>
      <c r="C15" s="11" t="s">
        <v>82</v>
      </c>
      <c r="D15" s="11" t="s">
        <v>95</v>
      </c>
      <c r="E15" s="11" t="s">
        <v>85</v>
      </c>
      <c r="F15" s="12">
        <f>Ведомст.!I16</f>
        <v>10</v>
      </c>
      <c r="G15" s="12">
        <f>Ведомст.!J16</f>
        <v>1</v>
      </c>
    </row>
    <row r="16" spans="1:7" ht="16.5" customHeight="1" x14ac:dyDescent="0.2">
      <c r="A16" s="13" t="s">
        <v>141</v>
      </c>
      <c r="B16" s="8" t="s">
        <v>12</v>
      </c>
      <c r="C16" s="8" t="s">
        <v>82</v>
      </c>
      <c r="D16" s="8" t="s">
        <v>95</v>
      </c>
      <c r="E16" s="8"/>
      <c r="F16" s="9">
        <f>F17</f>
        <v>916</v>
      </c>
      <c r="G16" s="9">
        <f>G17</f>
        <v>209</v>
      </c>
    </row>
    <row r="17" spans="1:8" ht="16.5" customHeight="1" x14ac:dyDescent="0.2">
      <c r="A17" s="10" t="s">
        <v>84</v>
      </c>
      <c r="B17" s="11" t="s">
        <v>12</v>
      </c>
      <c r="C17" s="11" t="s">
        <v>82</v>
      </c>
      <c r="D17" s="11" t="s">
        <v>95</v>
      </c>
      <c r="E17" s="11" t="s">
        <v>85</v>
      </c>
      <c r="F17" s="12">
        <f>Ведомст.!I104+Ведомст.!I118</f>
        <v>916</v>
      </c>
      <c r="G17" s="12">
        <f>Ведомст.!J104+Ведомст.!J118</f>
        <v>209</v>
      </c>
    </row>
    <row r="18" spans="1:8" ht="15.75" customHeight="1" x14ac:dyDescent="0.2">
      <c r="A18" s="13" t="s">
        <v>120</v>
      </c>
      <c r="B18" s="8" t="s">
        <v>20</v>
      </c>
      <c r="C18" s="8" t="s">
        <v>82</v>
      </c>
      <c r="D18" s="8" t="s">
        <v>95</v>
      </c>
      <c r="E18" s="8"/>
      <c r="F18" s="9">
        <f>F20+F19</f>
        <v>194</v>
      </c>
      <c r="G18" s="9">
        <f>G20+G19</f>
        <v>22</v>
      </c>
    </row>
    <row r="19" spans="1:8" ht="15.75" customHeight="1" x14ac:dyDescent="0.2">
      <c r="A19" s="10" t="s">
        <v>84</v>
      </c>
      <c r="B19" s="11" t="s">
        <v>20</v>
      </c>
      <c r="C19" s="11" t="s">
        <v>82</v>
      </c>
      <c r="D19" s="11" t="s">
        <v>95</v>
      </c>
      <c r="E19" s="11" t="s">
        <v>85</v>
      </c>
      <c r="F19" s="12">
        <f>Ведомст.!I39</f>
        <v>194</v>
      </c>
      <c r="G19" s="12">
        <f>Ведомст.!J39</f>
        <v>22</v>
      </c>
    </row>
    <row r="20" spans="1:8" ht="16.5" hidden="1" customHeight="1" x14ac:dyDescent="0.2">
      <c r="A20" s="10" t="s">
        <v>33</v>
      </c>
      <c r="B20" s="11" t="s">
        <v>20</v>
      </c>
      <c r="C20" s="11" t="s">
        <v>82</v>
      </c>
      <c r="D20" s="11" t="s">
        <v>95</v>
      </c>
      <c r="E20" s="11" t="s">
        <v>68</v>
      </c>
      <c r="F20" s="12">
        <f>'[3]2015'!$I$113+'[3]2015'!$I$116-4634062</f>
        <v>0</v>
      </c>
      <c r="G20" s="12">
        <f>'[3]2015'!$I$113+'[3]2015'!$I$116-4634062</f>
        <v>0</v>
      </c>
    </row>
    <row r="21" spans="1:8" ht="30" customHeight="1" x14ac:dyDescent="0.2">
      <c r="A21" s="7" t="s">
        <v>121</v>
      </c>
      <c r="B21" s="8" t="s">
        <v>26</v>
      </c>
      <c r="C21" s="8" t="s">
        <v>82</v>
      </c>
      <c r="D21" s="8" t="s">
        <v>95</v>
      </c>
      <c r="E21" s="8"/>
      <c r="F21" s="9">
        <f>F22</f>
        <v>176</v>
      </c>
      <c r="G21" s="9">
        <f>G22</f>
        <v>12</v>
      </c>
    </row>
    <row r="22" spans="1:8" ht="15.75" customHeight="1" x14ac:dyDescent="0.2">
      <c r="A22" s="10" t="s">
        <v>84</v>
      </c>
      <c r="B22" s="11" t="s">
        <v>26</v>
      </c>
      <c r="C22" s="11" t="s">
        <v>82</v>
      </c>
      <c r="D22" s="11" t="s">
        <v>95</v>
      </c>
      <c r="E22" s="11" t="s">
        <v>85</v>
      </c>
      <c r="F22" s="12">
        <f>Ведомст.!I114</f>
        <v>176</v>
      </c>
      <c r="G22" s="12">
        <f>Ведомст.!J114</f>
        <v>12</v>
      </c>
    </row>
    <row r="23" spans="1:8" ht="15.75" hidden="1" customHeight="1" x14ac:dyDescent="0.2">
      <c r="A23" s="13" t="s">
        <v>126</v>
      </c>
      <c r="B23" s="39" t="s">
        <v>24</v>
      </c>
      <c r="C23" s="39" t="s">
        <v>82</v>
      </c>
      <c r="D23" s="39" t="s">
        <v>95</v>
      </c>
      <c r="E23" s="39"/>
      <c r="F23" s="9">
        <f>F24</f>
        <v>0</v>
      </c>
      <c r="G23" s="9">
        <f>G24</f>
        <v>0</v>
      </c>
    </row>
    <row r="24" spans="1:8" ht="15.75" hidden="1" customHeight="1" x14ac:dyDescent="0.2">
      <c r="A24" s="10" t="s">
        <v>84</v>
      </c>
      <c r="B24" s="11" t="s">
        <v>24</v>
      </c>
      <c r="C24" s="11" t="s">
        <v>82</v>
      </c>
      <c r="D24" s="11" t="s">
        <v>95</v>
      </c>
      <c r="E24" s="11" t="s">
        <v>85</v>
      </c>
      <c r="F24" s="12">
        <f>Ведомст.!I148</f>
        <v>0</v>
      </c>
      <c r="G24" s="12">
        <f>Ведомст.!J148</f>
        <v>0</v>
      </c>
    </row>
    <row r="25" spans="1:8" ht="28.5" customHeight="1" x14ac:dyDescent="0.2">
      <c r="A25" s="13" t="s">
        <v>122</v>
      </c>
      <c r="B25" s="8" t="s">
        <v>52</v>
      </c>
      <c r="C25" s="8" t="s">
        <v>82</v>
      </c>
      <c r="D25" s="8" t="s">
        <v>95</v>
      </c>
      <c r="E25" s="8"/>
      <c r="F25" s="9">
        <f>F26</f>
        <v>30</v>
      </c>
      <c r="G25" s="9">
        <f>G26</f>
        <v>30</v>
      </c>
    </row>
    <row r="26" spans="1:8" ht="15.75" customHeight="1" x14ac:dyDescent="0.2">
      <c r="A26" s="10" t="s">
        <v>84</v>
      </c>
      <c r="B26" s="11" t="s">
        <v>52</v>
      </c>
      <c r="C26" s="11" t="s">
        <v>82</v>
      </c>
      <c r="D26" s="11" t="s">
        <v>95</v>
      </c>
      <c r="E26" s="11" t="s">
        <v>85</v>
      </c>
      <c r="F26" s="12">
        <f>Ведомст.!I18</f>
        <v>30</v>
      </c>
      <c r="G26" s="12">
        <f>Ведомст.!J18</f>
        <v>30</v>
      </c>
    </row>
    <row r="27" spans="1:8" ht="15.75" hidden="1" customHeight="1" x14ac:dyDescent="0.2">
      <c r="A27" s="7" t="s">
        <v>123</v>
      </c>
      <c r="B27" s="8" t="s">
        <v>17</v>
      </c>
      <c r="C27" s="8" t="s">
        <v>82</v>
      </c>
      <c r="D27" s="8" t="s">
        <v>95</v>
      </c>
      <c r="E27" s="8"/>
      <c r="F27" s="9">
        <f>F28</f>
        <v>0</v>
      </c>
      <c r="G27" s="9">
        <f>G28</f>
        <v>0</v>
      </c>
    </row>
    <row r="28" spans="1:8" ht="15.75" hidden="1" customHeight="1" x14ac:dyDescent="0.2">
      <c r="A28" s="10" t="s">
        <v>84</v>
      </c>
      <c r="B28" s="11" t="s">
        <v>17</v>
      </c>
      <c r="C28" s="11" t="s">
        <v>82</v>
      </c>
      <c r="D28" s="11" t="s">
        <v>95</v>
      </c>
      <c r="E28" s="11" t="s">
        <v>85</v>
      </c>
      <c r="F28" s="12">
        <f>Ведомст.!I85</f>
        <v>0</v>
      </c>
      <c r="G28" s="12">
        <f>Ведомст.!J85</f>
        <v>0</v>
      </c>
    </row>
    <row r="29" spans="1:8" ht="26.25" customHeight="1" x14ac:dyDescent="0.2">
      <c r="A29" s="13" t="s">
        <v>124</v>
      </c>
      <c r="B29" s="8" t="s">
        <v>115</v>
      </c>
      <c r="C29" s="8" t="s">
        <v>82</v>
      </c>
      <c r="D29" s="8" t="s">
        <v>95</v>
      </c>
      <c r="E29" s="8"/>
      <c r="F29" s="9">
        <f>F30</f>
        <v>647</v>
      </c>
      <c r="G29" s="9">
        <f>G30</f>
        <v>267</v>
      </c>
    </row>
    <row r="30" spans="1:8" ht="15.75" customHeight="1" x14ac:dyDescent="0.2">
      <c r="A30" s="10" t="s">
        <v>84</v>
      </c>
      <c r="B30" s="11" t="s">
        <v>115</v>
      </c>
      <c r="C30" s="11" t="s">
        <v>82</v>
      </c>
      <c r="D30" s="11" t="s">
        <v>95</v>
      </c>
      <c r="E30" s="11" t="s">
        <v>85</v>
      </c>
      <c r="F30" s="12">
        <f>Ведомст.!I149+Ведомст.!I151</f>
        <v>647</v>
      </c>
      <c r="G30" s="12">
        <f>Ведомст.!J149+Ведомст.!J151</f>
        <v>267</v>
      </c>
    </row>
    <row r="31" spans="1:8" ht="15.75" customHeight="1" x14ac:dyDescent="0.2">
      <c r="A31" s="13" t="s">
        <v>125</v>
      </c>
      <c r="B31" s="8" t="s">
        <v>45</v>
      </c>
      <c r="C31" s="8" t="s">
        <v>82</v>
      </c>
      <c r="D31" s="8" t="s">
        <v>95</v>
      </c>
      <c r="E31" s="8"/>
      <c r="F31" s="9">
        <f>F32+F33+F34+F35+F36+F37+F41</f>
        <v>10992</v>
      </c>
      <c r="G31" s="9">
        <f>G32+G33+G34+G35+G36+G37+G41</f>
        <v>5964</v>
      </c>
    </row>
    <row r="32" spans="1:8" ht="15.75" customHeight="1" x14ac:dyDescent="0.2">
      <c r="A32" s="10" t="s">
        <v>83</v>
      </c>
      <c r="B32" s="11" t="s">
        <v>45</v>
      </c>
      <c r="C32" s="11" t="s">
        <v>82</v>
      </c>
      <c r="D32" s="11" t="s">
        <v>95</v>
      </c>
      <c r="E32" s="11" t="s">
        <v>1</v>
      </c>
      <c r="F32" s="12">
        <f>Ведомст.!I13+Ведомст.!I20+Ведомст.!I54+Ведомст.!I41</f>
        <v>3681</v>
      </c>
      <c r="G32" s="12">
        <f>Ведомст.!J13+Ведомст.!J20+Ведомст.!J54+Ведомст.!J41</f>
        <v>1795</v>
      </c>
      <c r="H32" s="5"/>
    </row>
    <row r="33" spans="1:7" ht="15.75" customHeight="1" x14ac:dyDescent="0.2">
      <c r="A33" s="10" t="s">
        <v>84</v>
      </c>
      <c r="B33" s="11" t="s">
        <v>45</v>
      </c>
      <c r="C33" s="11" t="s">
        <v>82</v>
      </c>
      <c r="D33" s="11" t="s">
        <v>95</v>
      </c>
      <c r="E33" s="11" t="s">
        <v>85</v>
      </c>
      <c r="F33" s="12">
        <f>Ведомст.!I21+Ведомст.!I42+Ведомст.!I55+Ведомст.!I59+Ведомст.!I82+Ведомст.!I91</f>
        <v>1501</v>
      </c>
      <c r="G33" s="12">
        <f>Ведомст.!J21+Ведомст.!J30+Ведомст.!J42+Ведомст.!J44+Ведомст.!J46+Ведомст.!J55+Ведомст.!J59+Ведомст.!J61+Ведомст.!J82+Ведомст.!J91+Ведомст.!J93</f>
        <v>570</v>
      </c>
    </row>
    <row r="34" spans="1:7" ht="15.75" customHeight="1" x14ac:dyDescent="0.2">
      <c r="A34" s="15" t="s">
        <v>72</v>
      </c>
      <c r="B34" s="11" t="s">
        <v>45</v>
      </c>
      <c r="C34" s="11" t="s">
        <v>82</v>
      </c>
      <c r="D34" s="11" t="s">
        <v>95</v>
      </c>
      <c r="E34" s="11" t="s">
        <v>73</v>
      </c>
      <c r="F34" s="12">
        <f>Ведомст.!I137</f>
        <v>57</v>
      </c>
      <c r="G34" s="12">
        <f>Ведомст.!J137</f>
        <v>15</v>
      </c>
    </row>
    <row r="35" spans="1:7" ht="15.75" customHeight="1" x14ac:dyDescent="0.2">
      <c r="A35" s="10" t="s">
        <v>33</v>
      </c>
      <c r="B35" s="11" t="s">
        <v>45</v>
      </c>
      <c r="C35" s="11" t="s">
        <v>82</v>
      </c>
      <c r="D35" s="11" t="s">
        <v>95</v>
      </c>
      <c r="E35" s="11" t="s">
        <v>68</v>
      </c>
      <c r="F35" s="12">
        <f>Ведомст.!I157</f>
        <v>5358</v>
      </c>
      <c r="G35" s="12">
        <f>Ведомст.!J157</f>
        <v>3582</v>
      </c>
    </row>
    <row r="36" spans="1:7" ht="29.25" customHeight="1" x14ac:dyDescent="0.2">
      <c r="A36" s="10" t="s">
        <v>104</v>
      </c>
      <c r="B36" s="11" t="s">
        <v>45</v>
      </c>
      <c r="C36" s="11" t="s">
        <v>82</v>
      </c>
      <c r="D36" s="11" t="s">
        <v>95</v>
      </c>
      <c r="E36" s="11" t="s">
        <v>71</v>
      </c>
      <c r="F36" s="12">
        <f>Ведомст.!I68</f>
        <v>253</v>
      </c>
      <c r="G36" s="12">
        <f>Ведомст.!J68</f>
        <v>0</v>
      </c>
    </row>
    <row r="37" spans="1:7" ht="15.75" customHeight="1" x14ac:dyDescent="0.2">
      <c r="A37" s="10" t="s">
        <v>86</v>
      </c>
      <c r="B37" s="11" t="s">
        <v>45</v>
      </c>
      <c r="C37" s="11" t="s">
        <v>82</v>
      </c>
      <c r="D37" s="11" t="s">
        <v>95</v>
      </c>
      <c r="E37" s="11" t="s">
        <v>87</v>
      </c>
      <c r="F37" s="12">
        <f>Ведомст.!I22+Ведомст.!I75</f>
        <v>68</v>
      </c>
      <c r="G37" s="12">
        <f>Ведомст.!J22+Ведомст.!J75</f>
        <v>2</v>
      </c>
    </row>
    <row r="38" spans="1:7" ht="15.75" hidden="1" customHeight="1" x14ac:dyDescent="0.2">
      <c r="A38" s="10" t="s">
        <v>94</v>
      </c>
      <c r="B38" s="11" t="s">
        <v>31</v>
      </c>
      <c r="C38" s="11"/>
      <c r="D38" s="11" t="s">
        <v>95</v>
      </c>
      <c r="E38" s="11"/>
      <c r="F38" s="14"/>
      <c r="G38" s="14"/>
    </row>
    <row r="39" spans="1:7" ht="15.75" hidden="1" customHeight="1" x14ac:dyDescent="0.2">
      <c r="A39" s="10" t="s">
        <v>96</v>
      </c>
      <c r="B39" s="11" t="s">
        <v>31</v>
      </c>
      <c r="C39" s="11" t="s">
        <v>82</v>
      </c>
      <c r="D39" s="11" t="s">
        <v>95</v>
      </c>
      <c r="E39" s="11" t="s">
        <v>65</v>
      </c>
      <c r="F39" s="14"/>
      <c r="G39" s="14"/>
    </row>
    <row r="40" spans="1:7" ht="15.75" hidden="1" customHeight="1" x14ac:dyDescent="0.2">
      <c r="A40" s="10" t="s">
        <v>97</v>
      </c>
      <c r="B40" s="11" t="s">
        <v>31</v>
      </c>
      <c r="C40" s="11" t="s">
        <v>82</v>
      </c>
      <c r="D40" s="11" t="s">
        <v>95</v>
      </c>
      <c r="E40" s="11" t="s">
        <v>85</v>
      </c>
      <c r="F40" s="14"/>
      <c r="G40" s="14"/>
    </row>
    <row r="41" spans="1:7" ht="15.75" customHeight="1" x14ac:dyDescent="0.2">
      <c r="A41" s="10" t="s">
        <v>69</v>
      </c>
      <c r="B41" s="11" t="s">
        <v>45</v>
      </c>
      <c r="C41" s="11" t="s">
        <v>82</v>
      </c>
      <c r="D41" s="11" t="s">
        <v>95</v>
      </c>
      <c r="E41" s="11" t="s">
        <v>70</v>
      </c>
      <c r="F41" s="12">
        <f>Ведомст.!I33</f>
        <v>74</v>
      </c>
      <c r="G41" s="12">
        <f>Ведомст.!J33</f>
        <v>0</v>
      </c>
    </row>
    <row r="42" spans="1:7" ht="15.75" customHeight="1" x14ac:dyDescent="0.2">
      <c r="A42" s="2" t="s">
        <v>37</v>
      </c>
      <c r="B42" s="3"/>
      <c r="C42" s="3"/>
      <c r="D42" s="3"/>
      <c r="E42" s="3"/>
      <c r="F42" s="16">
        <f>F10+F12+F14+F16+F18+F21+F23+F25+F27+F29+F31</f>
        <v>22177</v>
      </c>
      <c r="G42" s="16">
        <f>G10+G12+G14+G16+G18+G21+G25+G27+G29+G31</f>
        <v>8973</v>
      </c>
    </row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customHeight="1" x14ac:dyDescent="0.2"/>
    <row r="64" ht="15.75" customHeight="1" x14ac:dyDescent="0.2"/>
    <row r="65" ht="15.75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customHeight="1" x14ac:dyDescent="0.2"/>
    <row r="72" ht="15.75" customHeight="1" x14ac:dyDescent="0.2"/>
    <row r="76" hidden="1" x14ac:dyDescent="0.2"/>
    <row r="77" hidden="1" x14ac:dyDescent="0.2"/>
    <row r="78" hidden="1" x14ac:dyDescent="0.2"/>
    <row r="79" hidden="1" x14ac:dyDescent="0.2"/>
  </sheetData>
  <mergeCells count="10">
    <mergeCell ref="B1:G1"/>
    <mergeCell ref="A3:G3"/>
    <mergeCell ref="A4:G4"/>
    <mergeCell ref="A5:G5"/>
    <mergeCell ref="A8:A9"/>
    <mergeCell ref="B8:D9"/>
    <mergeCell ref="E8:E9"/>
    <mergeCell ref="F8:G8"/>
    <mergeCell ref="B2:G2"/>
    <mergeCell ref="A6:G6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2016-08-01T05:09:53Z</cp:lastPrinted>
  <dcterms:created xsi:type="dcterms:W3CDTF">1996-10-08T23:32:33Z</dcterms:created>
  <dcterms:modified xsi:type="dcterms:W3CDTF">2016-08-01T05:09:56Z</dcterms:modified>
</cp:coreProperties>
</file>