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60" windowWidth="9720" windowHeight="6780" tabRatio="952" activeTab="5"/>
  </bookViews>
  <sheets>
    <sheet name="Ведомст2020" sheetId="1" r:id="rId1"/>
    <sheet name="Ведомст. 2020-2021" sheetId="2" state="hidden" r:id="rId2"/>
    <sheet name="Распред 2020" sheetId="3" r:id="rId3"/>
    <sheet name="Распред 2020-2021" sheetId="4" state="hidden" r:id="rId4"/>
    <sheet name="Источники" sheetId="5" r:id="rId5"/>
    <sheet name="Доходы" sheetId="6" r:id="rId6"/>
    <sheet name="Лист2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<sst xmlns="http://schemas.openxmlformats.org/spreadsheetml/2006/main" count="2549" uniqueCount="353">
  <si>
    <t>120</t>
  </si>
  <si>
    <t>в т.ч. за счет 
субсидий и субвенций областного и федерального бюджетов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</si>
  <si>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</si>
  <si>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</si>
  <si>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</si>
  <si>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</si>
  <si>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</si>
  <si>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</si>
  <si>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</si>
  <si>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</si>
  <si>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</si>
  <si>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</si>
  <si>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</si>
  <si>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</si>
  <si>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</si>
  <si>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</si>
  <si>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</si>
  <si>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</si>
  <si>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</si>
  <si>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</si>
  <si>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</si>
  <si>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</si>
  <si>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</si>
  <si>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</si>
  <si>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</si>
  <si>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</si>
  <si>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</si>
  <si>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</si>
  <si>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</si>
  <si>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</si>
  <si>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</si>
  <si>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</si>
  <si>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</si>
  <si>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</si>
  <si>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</si>
  <si>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</si>
  <si>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</si>
  <si>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</si>
  <si>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</si>
  <si>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</si>
  <si>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</si>
  <si>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</si>
  <si>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</si>
  <si>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</si>
  <si>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</si>
  <si>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</si>
  <si>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</si>
  <si>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</si>
  <si>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</si>
  <si>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</si>
  <si>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</t>
  </si>
  <si>
    <t>505</t>
  </si>
  <si>
    <t>33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</si>
  <si>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</si>
  <si>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</si>
  <si>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</si>
  <si>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</si>
  <si>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</si>
  <si>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</si>
  <si>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</si>
  <si>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</si>
  <si>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Всего</t>
  </si>
  <si>
    <t>244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</si>
  <si>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</si>
  <si>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</si>
  <si>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</si>
  <si>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</si>
  <si>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</si>
  <si>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</si>
  <si>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</si>
  <si>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</si>
  <si>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</si>
  <si>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Сумма, рублей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</si>
  <si>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</si>
  <si>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</si>
  <si>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</si>
  <si>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</si>
  <si>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</si>
  <si>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</si>
  <si>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</si>
  <si>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</si>
  <si>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</si>
  <si>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</si>
  <si>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</si>
  <si>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</si>
  <si>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2150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</si>
  <si>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</si>
  <si>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</si>
  <si>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</si>
  <si>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</si>
  <si>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</si>
  <si>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2010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</si>
  <si>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</si>
  <si>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</si>
  <si>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</si>
  <si>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</si>
  <si>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</si>
  <si>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</si>
  <si>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</si>
  <si>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Мобилизационная и вневойсковая подготовка</t>
  </si>
  <si>
    <t>5118</t>
  </si>
  <si>
    <t>7241</t>
  </si>
  <si>
    <t>7232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</si>
  <si>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</si>
  <si>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</si>
  <si>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</si>
  <si>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2320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</si>
  <si>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</si>
  <si>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</si>
  <si>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</si>
  <si>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</si>
  <si>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</si>
  <si>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</si>
  <si>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</si>
  <si>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</si>
  <si>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>2910</t>
  </si>
  <si>
    <t>Муниципальная целевая программа «Благоустройство территории сельского поселения Утевка на 2014-2016 годы»</t>
  </si>
  <si>
    <t>2210</t>
  </si>
  <si>
    <t>2421</t>
  </si>
  <si>
    <t>РЦП "Спорт"</t>
  </si>
  <si>
    <t>Защита населения и территории от ЧС природного и техногенного характера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</si>
  <si>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</si>
  <si>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</si>
  <si>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</si>
  <si>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</si>
  <si>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</si>
  <si>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</si>
  <si>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</si>
  <si>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</si>
  <si>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</si>
  <si>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7970</t>
  </si>
  <si>
    <t>2510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</si>
  <si>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поселения Утевка на 2015-2017 гг"</t>
  </si>
  <si>
    <t>Код главного распорядителя бюджетных средств</t>
  </si>
  <si>
    <t>Целевая муниципальная программа "Охрана окружающей среды, экологического образования, просвящения и формирования экологической культуры в с.п. Утевка на 2015-2017 г."</t>
  </si>
  <si>
    <t>Условно-утвержденные расходы</t>
  </si>
  <si>
    <t xml:space="preserve">Утвердить распределение бюджетных ассигнований по целевым статьям (муниципальными программам сельского поселения Утевка 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</si>
  <si>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</si>
  <si>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</si>
  <si>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</si>
  <si>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</si>
  <si>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</si>
  <si>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Непраграммые направления расходов местного бюджета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</si>
  <si>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</si>
  <si>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000</t>
  </si>
  <si>
    <t>11000</t>
  </si>
  <si>
    <t>21400</t>
  </si>
  <si>
    <t>21500</t>
  </si>
  <si>
    <t>78210</t>
  </si>
  <si>
    <t>79900</t>
  </si>
  <si>
    <t>27100</t>
  </si>
  <si>
    <t>МП "Повышение эффективности и управления имуществом"</t>
  </si>
  <si>
    <t>21100</t>
  </si>
  <si>
    <t>21200</t>
  </si>
  <si>
    <t>23200</t>
  </si>
  <si>
    <t>21300</t>
  </si>
  <si>
    <t>24210</t>
  </si>
  <si>
    <t>24310</t>
  </si>
  <si>
    <t>24320</t>
  </si>
  <si>
    <t>24330</t>
  </si>
  <si>
    <t>24340</t>
  </si>
  <si>
    <t>25100</t>
  </si>
  <si>
    <t>ФПР "Устойчивое развитие сельских территорий на 2014-2017 годы и на период до 2020 года"</t>
  </si>
  <si>
    <t>R0180</t>
  </si>
  <si>
    <t>88100</t>
  </si>
  <si>
    <t>29100</t>
  </si>
  <si>
    <t>Муниципальная программа «Повышение эффективности управления муниципальным имуществом"</t>
  </si>
  <si>
    <t>Приложение № 3</t>
  </si>
  <si>
    <t>Приложение № 4</t>
  </si>
  <si>
    <t>Муниципальная программа "Развитие муниципальной службы в с.п. Утевка в 2018-2020 гг."</t>
  </si>
  <si>
    <t>Муниципальная программа «Улучшение условий и охраны труда в мунипальном районе Нефтегорский на 2018 – 2020 годы»</t>
  </si>
  <si>
    <t>МП "Управление муниципальным имуществом с.п. Утевка на 2017-2019 годы"</t>
  </si>
  <si>
    <t>Муниципальная целевая программа «Благоустройство территории сельского поселения Утевка на 2018-2020 годы»</t>
  </si>
  <si>
    <t>S0180</t>
  </si>
  <si>
    <t>Целевая муниципальная программа "Охрана окружающей среды, экологического образования, просвящения и формирования экологической культуры в с.п. Утевка на 2018-2020 г."</t>
  </si>
  <si>
    <t>Ведомственная программа "Спорт на территории с. п. Утевка м.р. Нефтегорский на 2018-2020 гг."</t>
  </si>
  <si>
    <t>110</t>
  </si>
  <si>
    <t>Муниципальная программа "Программа терроризма и экстремизма на территории с. п. Утевка м.р. Нефтегорский на 2018-2020 гг."</t>
  </si>
  <si>
    <t>22100</t>
  </si>
  <si>
    <t>Приложение № 5</t>
  </si>
  <si>
    <t>2020 год</t>
  </si>
  <si>
    <t>Приложение № 6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</si>
  <si>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поселения Утевка на 2018-2020 гг"</t>
  </si>
  <si>
    <t>Муниципальная программа "Развитие муниципальной службы в с.п. Утевка муниципального района Нефтегорский Самарской области в 2018-2020 гг."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</si>
  <si>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2018-2020гг.</t>
  </si>
  <si>
    <t>25</t>
  </si>
  <si>
    <t>МП "Материально-техническое обеспечение деятельности учреждения"</t>
  </si>
  <si>
    <t>S2008</t>
  </si>
  <si>
    <t>S2003</t>
  </si>
  <si>
    <t>S2009</t>
  </si>
  <si>
    <t>S2006</t>
  </si>
  <si>
    <t>S2005</t>
  </si>
  <si>
    <t>Ведомственная программа "Спорт на территории с. п. Утевка м.р. Нефтегорский на 2019-2021 гг."</t>
  </si>
  <si>
    <t>S200F</t>
  </si>
  <si>
    <t>Премии и гранты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</si>
  <si>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t>
  </si>
  <si>
    <t xml:space="preserve">муниципального района Нефтегорский Самарской области на 2020-2021 годы </t>
  </si>
  <si>
    <t>2021 год</t>
  </si>
  <si>
    <t xml:space="preserve">расходов бюджета сельского поселения Утевка муниципального района Нефтегорский Самарской области на 2020-2021 годы </t>
  </si>
  <si>
    <t>Непрограммное напраление расходов бюджета</t>
  </si>
  <si>
    <t xml:space="preserve">муниципального района Нефтегорский Самарской области на 2020 год </t>
  </si>
  <si>
    <t>880</t>
  </si>
  <si>
    <t>20100</t>
  </si>
  <si>
    <t>Специальные расходы</t>
  </si>
  <si>
    <t xml:space="preserve">расходов бюджета сельского поселения Утевка муниципального района Нефтегорский Самарской области на 2020 год </t>
  </si>
  <si>
    <t>Приложение № 7</t>
  </si>
  <si>
    <t xml:space="preserve">к решению Собрания представителей </t>
  </si>
  <si>
    <t xml:space="preserve">сельского поселения Утевка </t>
  </si>
  <si>
    <t xml:space="preserve">Источники внутреннего финансирования дефицита бюджета </t>
  </si>
  <si>
    <t xml:space="preserve">муниципального района Нефтегорский </t>
  </si>
  <si>
    <t xml:space="preserve">Собрания представителей </t>
  </si>
  <si>
    <t>на 2019 год</t>
  </si>
  <si>
    <t>Код главного администратора</t>
  </si>
  <si>
    <t>Коды БК</t>
  </si>
  <si>
    <t>Наименование кода бюджетной классификации</t>
  </si>
  <si>
    <t>Сумма руб.</t>
  </si>
  <si>
    <t>01 00 00 00 00 0000 000</t>
  </si>
  <si>
    <t>Источники внутреннего финансирования дефицита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</si>
  <si>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</si>
  <si>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</si>
  <si>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</si>
  <si>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остатка средств на счетах по учету средств бюджета</t>
  </si>
  <si>
    <t>01 05 02 01 05 0000 610</t>
  </si>
  <si>
    <t>Уменьшение остатка средств на счетах по учету средств бюджета</t>
  </si>
  <si>
    <t>от 30.12.2019 № 203</t>
  </si>
  <si>
    <t>S3650</t>
  </si>
  <si>
    <t>Проведение выборорв и референдумов</t>
  </si>
  <si>
    <t>L5760</t>
  </si>
  <si>
    <t>к решению
 «О бюджете сельского поселения Утевка 
муниципального района Нефтегорский Самарской области 
на 2020 год и на плановый период 2021 и 2022 годы»
от 22.01.2020 г.  № 204</t>
  </si>
  <si>
    <t>Приложение № 1</t>
  </si>
  <si>
    <t>22.01.2020 г. № 204</t>
  </si>
  <si>
    <t xml:space="preserve">Поступление доходных источников в бюджет сельского поселения Утёвка муниципального района Нефтегорский Самарской области 
</t>
  </si>
  <si>
    <t>Наименование показателя</t>
  </si>
  <si>
    <t>Код главного
 распо-рядителя бюджет-ных средств</t>
  </si>
  <si>
    <t>Код дохода</t>
  </si>
  <si>
    <t>КОСГУ</t>
  </si>
  <si>
    <t>ПЛАН</t>
  </si>
  <si>
    <t>ИЗМЕНЕНИЯ (+,-)</t>
  </si>
  <si>
    <t>ПЛАН УТОЧНЕННЫЙ</t>
  </si>
  <si>
    <t>всего</t>
  </si>
  <si>
    <t>Акцизы на дизельное топливо</t>
  </si>
  <si>
    <t>1 03 02 23001 0000</t>
  </si>
  <si>
    <t>1 03 02 23101 0000</t>
  </si>
  <si>
    <t>Акцизы на моторные масла</t>
  </si>
  <si>
    <t>1 03 02 24001 0000</t>
  </si>
  <si>
    <t>1 03 02 24101 0000</t>
  </si>
  <si>
    <t>Акцизы на автомобильный бензин</t>
  </si>
  <si>
    <t>1 03 02 25001 0000</t>
  </si>
  <si>
    <t>1 03 02 25101 0000</t>
  </si>
  <si>
    <t>Акцизы на прямогонный бензин</t>
  </si>
  <si>
    <t>1 03 02 26001 0000</t>
  </si>
  <si>
    <t>1 03 02 26101 0000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</si>
  <si>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</si>
  <si>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1 16 33050 10 6000 </t>
  </si>
  <si>
    <t>140</t>
  </si>
  <si>
    <t xml:space="preserve">Налог на доходы физических лиц </t>
  </si>
  <si>
    <t>1 01 02000 01 0000</t>
  </si>
  <si>
    <t>1 01 02010 01 1000</t>
  </si>
  <si>
    <t>1 01 02010 01 2100</t>
  </si>
  <si>
    <t>1 01 02010 01 3000</t>
  </si>
  <si>
    <t>1 01 02010 01 4000</t>
  </si>
  <si>
    <t>1 01 02020 01 1000</t>
  </si>
  <si>
    <t>1 01 02020 01 2100</t>
  </si>
  <si>
    <t>1 01 02020 01 3000</t>
  </si>
  <si>
    <t>1 01 02030 01 1000</t>
  </si>
  <si>
    <t>1 01 02030 01 2100</t>
  </si>
  <si>
    <t>1 01 02030 01 3000</t>
  </si>
  <si>
    <t>налоговые</t>
  </si>
  <si>
    <t>1 01 02050 01 2100</t>
  </si>
  <si>
    <t>Единый сельскохозяйственный налог</t>
  </si>
  <si>
    <t>1 05 03000 01 1000</t>
  </si>
  <si>
    <t>1 05 03010 01 1000</t>
  </si>
  <si>
    <t>1 05 03010 01 2100</t>
  </si>
  <si>
    <t>1 05 03010 01 3000</t>
  </si>
  <si>
    <t>1 05 03020 01 1000</t>
  </si>
  <si>
    <t xml:space="preserve">Налог на имущество физических лиц </t>
  </si>
  <si>
    <t>1 06 01030 10 0000</t>
  </si>
  <si>
    <t>1 06 01030 10 1000</t>
  </si>
  <si>
    <t>1 06 01030 10 2100</t>
  </si>
  <si>
    <t>1 06 01030 10 4000</t>
  </si>
  <si>
    <t>Земельный налог с физических лиц</t>
  </si>
  <si>
    <t>1 06 06033 10 0000</t>
  </si>
  <si>
    <t>Земельный налог с юридических лиц</t>
  </si>
  <si>
    <t>1 06 06033 10 1000</t>
  </si>
  <si>
    <t>1 06 06033 10 2100</t>
  </si>
  <si>
    <t>1 06 06033 10 3000</t>
  </si>
  <si>
    <t>1 06 06033 10 4000</t>
  </si>
  <si>
    <t>1 06 06043 10 0000</t>
  </si>
  <si>
    <t>1 06 06043 10 1000</t>
  </si>
  <si>
    <t>1 06 06043 10 2100</t>
  </si>
  <si>
    <t>1 06 06043 10 3000</t>
  </si>
  <si>
    <t>Госпошлина</t>
  </si>
  <si>
    <t>1 08 04020 01 0000</t>
  </si>
  <si>
    <t>1 08 04020 01 1000</t>
  </si>
  <si>
    <t>Прочие поступление от исп. им-ва</t>
  </si>
  <si>
    <t>1 11 09045 10 0000</t>
  </si>
  <si>
    <t>Доходы, поступающие в порядке возмещения</t>
  </si>
  <si>
    <t>1 13 02065 10 0000</t>
  </si>
  <si>
    <t>130</t>
  </si>
  <si>
    <t>Доходы от продажи земельных участков</t>
  </si>
  <si>
    <t>1 14 06025 10 0000</t>
  </si>
  <si>
    <t>430</t>
  </si>
  <si>
    <t>Прочие неналоговые поступления</t>
  </si>
  <si>
    <t>1 17 05050 10 0000</t>
  </si>
  <si>
    <t>180</t>
  </si>
  <si>
    <t>Дотации на выравнивание (обл.)</t>
  </si>
  <si>
    <t>2 02 15001 10 0000</t>
  </si>
  <si>
    <t>1</t>
  </si>
  <si>
    <t>150</t>
  </si>
  <si>
    <t>Дотации на выравнивание (район.)</t>
  </si>
  <si>
    <t>2 02 01001 10 0000</t>
  </si>
  <si>
    <t>2</t>
  </si>
  <si>
    <t>1) районные средства</t>
  </si>
  <si>
    <t>2) средства СНГ</t>
  </si>
  <si>
    <t>Дотация на сбалансированность</t>
  </si>
  <si>
    <t>2 02 15002 10 0000</t>
  </si>
  <si>
    <t>Субсидия на кап.ремонт дорог</t>
  </si>
  <si>
    <t>2 19 60010 10 0000</t>
  </si>
  <si>
    <t>Целевые субсидии, в т. ч.</t>
  </si>
  <si>
    <t>2 02 20041 10 0000</t>
  </si>
  <si>
    <t>151</t>
  </si>
  <si>
    <t>2 02 29999 10 0000</t>
  </si>
  <si>
    <t>1) стимулирующая субсидия</t>
  </si>
  <si>
    <t>2) субсидия на сельское хозяйство</t>
  </si>
  <si>
    <t>2) Программа "Поддержка инициатив населения"</t>
  </si>
  <si>
    <t>3) субсидия в сфере благоустройства</t>
  </si>
  <si>
    <t>4) на обеспечение пож. Безопасности</t>
  </si>
  <si>
    <t>5) правила землепользования и застройки</t>
  </si>
  <si>
    <t>3) на развитие автомобильных дорог</t>
  </si>
  <si>
    <t>3) субсидия на приобретение жилья</t>
  </si>
  <si>
    <t>2) восстановление водоснабжения П.Дол</t>
  </si>
  <si>
    <t>3) гидродинамическая очистка скважины с. Трофимовка</t>
  </si>
  <si>
    <t>Субвенции бюджетам по воин.учету</t>
  </si>
  <si>
    <t>2 02 35118 10 0000</t>
  </si>
  <si>
    <t>ф</t>
  </si>
  <si>
    <t>Прочие межбюджетные трансф.</t>
  </si>
  <si>
    <t>2 02 04999 10 0000</t>
  </si>
  <si>
    <t>Софинансирование на устройство пешеходного тротуара</t>
  </si>
  <si>
    <t>2 07 0503010 0000</t>
  </si>
  <si>
    <t>Возврат остатков межбюджетных трансф.</t>
  </si>
  <si>
    <t>2 18 600100 10 0000</t>
  </si>
  <si>
    <t>2 19 600100 10 0000</t>
  </si>
  <si>
    <t>Безвозмездные поступления</t>
  </si>
  <si>
    <t>2 07 05030 10 0000</t>
  </si>
  <si>
    <t>Аренда земли поселений</t>
  </si>
  <si>
    <t>1 11 05013 10 0000</t>
  </si>
  <si>
    <t>Доходы от продажи земли</t>
  </si>
  <si>
    <t>1 14 06013 10 0000</t>
  </si>
  <si>
    <t>ИТОГО:</t>
  </si>
  <si>
    <t>Администрация сельского поселения Утевка муниципального района Нефтегорский Самарской области</t>
  </si>
  <si>
    <t>Самарской области</t>
  </si>
  <si>
    <t xml:space="preserve">сельского поселения Утевка                                                                             муниципального района Нефтегорский Самарской области </t>
  </si>
  <si>
    <t>к  решению Собрания представителей сельского поселения Утевка муниципального района Нефтегорский Самарской области от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</si>
</sst>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_р_."/>
    <numFmt numFmtId="175" formatCode="#,##0_р_."/>
    <numFmt numFmtId="176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55"/>
      </left>
      <right/>
      <top/>
      <bottom style="thin"/>
    </border>
    <border>
      <left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top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5" fillId="0" borderId="11" xfId="0" applyFont="1" applyBorder="1" applyAlignment="1">
      <alignment horizontal="center" textRotation="90" readingOrder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3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4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3" fontId="5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33" borderId="0" xfId="0" applyFont="1" applyFill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3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5" fillId="34" borderId="0" xfId="0" applyNumberFormat="1" applyFont="1" applyFill="1" applyAlignment="1">
      <alignment horizontal="center" vertical="center"/>
    </xf>
    <xf numFmtId="3" fontId="5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7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4" fontId="7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4" fontId="6" fillId="33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vertical="top"/>
    </xf>
    <xf numFmtId="0" fontId="5" fillId="33" borderId="11" xfId="0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left" vertical="center" wrapText="1"/>
    </xf>
    <xf numFmtId="175" fontId="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17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5" fontId="2" fillId="0" borderId="11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175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174" fontId="12" fillId="0" borderId="11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75" fontId="12" fillId="0" borderId="11" xfId="0" applyNumberFormat="1" applyFont="1" applyBorder="1" applyAlignment="1">
      <alignment horizontal="center" vertical="center"/>
    </xf>
    <xf numFmtId="174" fontId="12" fillId="0" borderId="11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" fontId="13" fillId="33" borderId="24" xfId="0" applyNumberFormat="1" applyFont="1" applyFill="1" applyBorder="1" applyAlignment="1">
      <alignment horizontal="center" vertical="center"/>
    </xf>
    <xf numFmtId="4" fontId="13" fillId="0" borderId="26" xfId="0" applyNumberFormat="1" applyFont="1" applyBorder="1" applyAlignment="1">
      <alignment horizontal="center" vertical="center"/>
    </xf>
    <xf numFmtId="174" fontId="13" fillId="0" borderId="2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22" xfId="0" applyBorder="1" applyAlignment="1">
      <alignment horizontal="right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2" xfId="0" applyBorder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&#1056;&#1072;&#1089;&#1087;&#1088;&#1077;&#1076;&#1077;&#1083;&#1077;&#1085;&#1080;&#1077;%20&#1088;&#1072;&#1089;&#1093;&#1086;&#1076;&#1086;&#1074;%20&#1087;&#1088;&#1080;&#1083;%205,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84">
          <cell r="I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zoomScalePageLayoutView="0" workbookViewId="0" topLeftCell="A4">
      <selection activeCell="L7" sqref="L7"/>
    </sheetView>
  </sheetViews>
  <sheetFormatPr defaultColWidth="9.140625" defaultRowHeight="12.75"/>
  <cols>
    <col min="1" max="1" width="6.00390625" style="0" customWidth="1"/>
    <col min="2" max="2" width="72.57421875" style="0" customWidth="1"/>
    <col min="3" max="4" width="4.00390625" style="0" customWidth="1"/>
    <col min="5" max="5" width="4.57421875" style="0" customWidth="1"/>
    <col min="6" max="6" width="3.7109375" style="0" customWidth="1"/>
    <col min="7" max="7" width="6.140625" style="0" customWidth="1"/>
    <col min="8" max="8" width="7.00390625" style="0" customWidth="1"/>
    <col min="9" max="9" width="14.57421875" style="0" customWidth="1"/>
    <col min="10" max="10" width="14.140625" style="0" customWidth="1"/>
    <col min="11" max="11" width="11.7109375" style="0" bestFit="1" customWidth="1"/>
  </cols>
  <sheetData>
    <row r="1" spans="1:10" ht="12.75">
      <c r="A1" s="178" t="s">
        <v>167</v>
      </c>
      <c r="B1" s="179"/>
      <c r="C1" s="179"/>
      <c r="D1" s="179"/>
      <c r="E1" s="179"/>
      <c r="F1" s="179"/>
      <c r="G1" s="179"/>
      <c r="H1" s="179"/>
      <c r="I1" s="179"/>
      <c r="J1" s="180"/>
    </row>
    <row r="2" spans="1:10" ht="73.5" customHeight="1">
      <c r="A2" s="181"/>
      <c r="B2" s="180"/>
      <c r="C2" s="171" t="s">
        <v>228</v>
      </c>
      <c r="D2" s="172"/>
      <c r="E2" s="172"/>
      <c r="F2" s="172"/>
      <c r="G2" s="172"/>
      <c r="H2" s="172"/>
      <c r="I2" s="172"/>
      <c r="J2" s="172"/>
    </row>
    <row r="3" spans="1:10" ht="17.25" customHeight="1">
      <c r="A3" s="173" t="s">
        <v>59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6.5" customHeight="1">
      <c r="A4" s="173" t="s">
        <v>200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 ht="15" customHeight="1" hidden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>
      <c r="A6" s="170" t="s">
        <v>133</v>
      </c>
      <c r="B6" s="170" t="s">
        <v>60</v>
      </c>
      <c r="C6" s="177" t="s">
        <v>2</v>
      </c>
      <c r="D6" s="177" t="s">
        <v>3</v>
      </c>
      <c r="E6" s="177" t="s">
        <v>4</v>
      </c>
      <c r="F6" s="177"/>
      <c r="G6" s="177"/>
      <c r="H6" s="177" t="s">
        <v>5</v>
      </c>
      <c r="I6" s="170" t="s">
        <v>72</v>
      </c>
      <c r="J6" s="170"/>
    </row>
    <row r="7" spans="1:10" ht="129.75" customHeight="1">
      <c r="A7" s="170"/>
      <c r="B7" s="170"/>
      <c r="C7" s="177"/>
      <c r="D7" s="177"/>
      <c r="E7" s="5" t="s">
        <v>73</v>
      </c>
      <c r="F7" s="5" t="s">
        <v>74</v>
      </c>
      <c r="G7" s="6" t="s">
        <v>75</v>
      </c>
      <c r="H7" s="177"/>
      <c r="I7" s="7" t="s">
        <v>61</v>
      </c>
      <c r="J7" s="8" t="s">
        <v>1</v>
      </c>
    </row>
    <row r="8" spans="1:10" ht="15.75" customHeight="1">
      <c r="A8" s="58">
        <v>385</v>
      </c>
      <c r="B8" s="174" t="s">
        <v>349</v>
      </c>
      <c r="C8" s="175"/>
      <c r="D8" s="175"/>
      <c r="E8" s="175"/>
      <c r="F8" s="175"/>
      <c r="G8" s="175"/>
      <c r="H8" s="175"/>
      <c r="I8" s="175"/>
      <c r="J8" s="176"/>
    </row>
    <row r="9" spans="1:10" ht="15.75" customHeight="1">
      <c r="A9" s="7">
        <v>385</v>
      </c>
      <c r="B9" s="61" t="s">
        <v>121</v>
      </c>
      <c r="C9" s="62" t="s">
        <v>7</v>
      </c>
      <c r="D9" s="62" t="s">
        <v>10</v>
      </c>
      <c r="E9" s="7"/>
      <c r="F9" s="7"/>
      <c r="G9" s="7"/>
      <c r="H9" s="60"/>
      <c r="I9" s="70">
        <f>I10+I13+I25+I28+I31+I34</f>
        <v>7123625.01</v>
      </c>
      <c r="J9" s="64"/>
    </row>
    <row r="10" spans="1:10" ht="27" customHeight="1">
      <c r="A10" s="7">
        <v>385</v>
      </c>
      <c r="B10" s="65" t="s">
        <v>6</v>
      </c>
      <c r="C10" s="62" t="s">
        <v>7</v>
      </c>
      <c r="D10" s="62" t="s">
        <v>8</v>
      </c>
      <c r="E10" s="66"/>
      <c r="F10" s="66"/>
      <c r="G10" s="66"/>
      <c r="H10" s="66"/>
      <c r="I10" s="70">
        <f>I11</f>
        <v>850702.36</v>
      </c>
      <c r="J10" s="63"/>
    </row>
    <row r="11" spans="1:10" ht="31.5" customHeight="1">
      <c r="A11" s="7">
        <v>385</v>
      </c>
      <c r="B11" s="67" t="s">
        <v>169</v>
      </c>
      <c r="C11" s="62" t="s">
        <v>7</v>
      </c>
      <c r="D11" s="62" t="s">
        <v>8</v>
      </c>
      <c r="E11" s="66" t="s">
        <v>48</v>
      </c>
      <c r="F11" s="66" t="s">
        <v>144</v>
      </c>
      <c r="G11" s="66" t="s">
        <v>145</v>
      </c>
      <c r="H11" s="66"/>
      <c r="I11" s="70">
        <f>I12</f>
        <v>850702.36</v>
      </c>
      <c r="J11" s="63"/>
    </row>
    <row r="12" spans="1:10" ht="15.75" customHeight="1">
      <c r="A12" s="7">
        <v>385</v>
      </c>
      <c r="B12" s="67" t="s">
        <v>79</v>
      </c>
      <c r="C12" s="62" t="s">
        <v>7</v>
      </c>
      <c r="D12" s="62" t="s">
        <v>8</v>
      </c>
      <c r="E12" s="66" t="s">
        <v>48</v>
      </c>
      <c r="F12" s="66" t="s">
        <v>144</v>
      </c>
      <c r="G12" s="66" t="s">
        <v>145</v>
      </c>
      <c r="H12" s="66" t="s">
        <v>0</v>
      </c>
      <c r="I12" s="70">
        <v>850702.36</v>
      </c>
      <c r="J12" s="63"/>
    </row>
    <row r="13" spans="1:10" ht="42" customHeight="1">
      <c r="A13" s="7">
        <v>385</v>
      </c>
      <c r="B13" s="67" t="s">
        <v>11</v>
      </c>
      <c r="C13" s="62" t="s">
        <v>7</v>
      </c>
      <c r="D13" s="62" t="s">
        <v>12</v>
      </c>
      <c r="E13" s="66"/>
      <c r="F13" s="66"/>
      <c r="G13" s="66"/>
      <c r="H13" s="66"/>
      <c r="I13" s="70">
        <f>I16+I20+I14+I23</f>
        <v>3693426</v>
      </c>
      <c r="J13" s="63"/>
    </row>
    <row r="14" spans="1:10" ht="27.75" customHeight="1" hidden="1">
      <c r="A14" s="7">
        <v>385</v>
      </c>
      <c r="B14" s="67" t="s">
        <v>170</v>
      </c>
      <c r="C14" s="62" t="s">
        <v>7</v>
      </c>
      <c r="D14" s="62" t="s">
        <v>12</v>
      </c>
      <c r="E14" s="66" t="s">
        <v>19</v>
      </c>
      <c r="F14" s="66" t="s">
        <v>144</v>
      </c>
      <c r="G14" s="66" t="s">
        <v>146</v>
      </c>
      <c r="H14" s="66"/>
      <c r="I14" s="70">
        <f>I15</f>
        <v>0</v>
      </c>
      <c r="J14" s="63"/>
    </row>
    <row r="15" spans="1:10" ht="30" customHeight="1" hidden="1">
      <c r="A15" s="7">
        <v>385</v>
      </c>
      <c r="B15" s="67" t="s">
        <v>80</v>
      </c>
      <c r="C15" s="62" t="s">
        <v>7</v>
      </c>
      <c r="D15" s="62" t="s">
        <v>12</v>
      </c>
      <c r="E15" s="66" t="s">
        <v>19</v>
      </c>
      <c r="F15" s="66" t="s">
        <v>144</v>
      </c>
      <c r="G15" s="66" t="s">
        <v>146</v>
      </c>
      <c r="H15" s="66" t="s">
        <v>81</v>
      </c>
      <c r="I15" s="70">
        <v>0</v>
      </c>
      <c r="J15" s="63"/>
    </row>
    <row r="16" spans="1:10" ht="30" customHeight="1">
      <c r="A16" s="7">
        <v>385</v>
      </c>
      <c r="B16" s="67" t="s">
        <v>169</v>
      </c>
      <c r="C16" s="62" t="s">
        <v>7</v>
      </c>
      <c r="D16" s="62" t="s">
        <v>12</v>
      </c>
      <c r="E16" s="66" t="s">
        <v>48</v>
      </c>
      <c r="F16" s="66" t="s">
        <v>144</v>
      </c>
      <c r="G16" s="66" t="s">
        <v>145</v>
      </c>
      <c r="H16" s="66"/>
      <c r="I16" s="70">
        <f>I17+I18+I19</f>
        <v>3693426</v>
      </c>
      <c r="J16" s="63"/>
    </row>
    <row r="17" spans="1:10" ht="15.75" customHeight="1">
      <c r="A17" s="7">
        <v>385</v>
      </c>
      <c r="B17" s="67" t="s">
        <v>79</v>
      </c>
      <c r="C17" s="62" t="s">
        <v>7</v>
      </c>
      <c r="D17" s="62" t="s">
        <v>12</v>
      </c>
      <c r="E17" s="66" t="s">
        <v>48</v>
      </c>
      <c r="F17" s="66" t="s">
        <v>144</v>
      </c>
      <c r="G17" s="66" t="s">
        <v>145</v>
      </c>
      <c r="H17" s="66" t="s">
        <v>0</v>
      </c>
      <c r="I17" s="70">
        <v>3457888</v>
      </c>
      <c r="J17" s="63"/>
    </row>
    <row r="18" spans="1:10" ht="30" customHeight="1">
      <c r="A18" s="7">
        <v>385</v>
      </c>
      <c r="B18" s="67" t="s">
        <v>80</v>
      </c>
      <c r="C18" s="62" t="s">
        <v>7</v>
      </c>
      <c r="D18" s="62" t="s">
        <v>12</v>
      </c>
      <c r="E18" s="66" t="s">
        <v>48</v>
      </c>
      <c r="F18" s="66" t="s">
        <v>144</v>
      </c>
      <c r="G18" s="66" t="s">
        <v>145</v>
      </c>
      <c r="H18" s="66" t="s">
        <v>81</v>
      </c>
      <c r="I18" s="70">
        <v>229658</v>
      </c>
      <c r="J18" s="63"/>
    </row>
    <row r="19" spans="1:10" ht="15.75" customHeight="1">
      <c r="A19" s="7">
        <v>385</v>
      </c>
      <c r="B19" s="67" t="s">
        <v>82</v>
      </c>
      <c r="C19" s="62" t="s">
        <v>7</v>
      </c>
      <c r="D19" s="62" t="s">
        <v>12</v>
      </c>
      <c r="E19" s="66" t="s">
        <v>48</v>
      </c>
      <c r="F19" s="66" t="s">
        <v>144</v>
      </c>
      <c r="G19" s="66" t="s">
        <v>145</v>
      </c>
      <c r="H19" s="66" t="s">
        <v>83</v>
      </c>
      <c r="I19" s="70">
        <v>5880</v>
      </c>
      <c r="J19" s="63"/>
    </row>
    <row r="20" spans="1:10" ht="33.75" customHeight="1" hidden="1">
      <c r="A20" s="7">
        <v>385</v>
      </c>
      <c r="B20" s="67" t="s">
        <v>169</v>
      </c>
      <c r="C20" s="62" t="s">
        <v>7</v>
      </c>
      <c r="D20" s="62" t="s">
        <v>12</v>
      </c>
      <c r="E20" s="66" t="s">
        <v>48</v>
      </c>
      <c r="F20" s="66" t="s">
        <v>144</v>
      </c>
      <c r="G20" s="66" t="s">
        <v>147</v>
      </c>
      <c r="H20" s="66"/>
      <c r="I20" s="70">
        <f>I22+I21</f>
        <v>0</v>
      </c>
      <c r="J20" s="63"/>
    </row>
    <row r="21" spans="1:10" ht="27.75" customHeight="1" hidden="1">
      <c r="A21" s="7">
        <v>385</v>
      </c>
      <c r="B21" s="67" t="s">
        <v>80</v>
      </c>
      <c r="C21" s="62" t="s">
        <v>7</v>
      </c>
      <c r="D21" s="62" t="s">
        <v>12</v>
      </c>
      <c r="E21" s="66" t="s">
        <v>48</v>
      </c>
      <c r="F21" s="66" t="s">
        <v>144</v>
      </c>
      <c r="G21" s="66" t="s">
        <v>85</v>
      </c>
      <c r="H21" s="66" t="s">
        <v>0</v>
      </c>
      <c r="I21" s="70">
        <v>0</v>
      </c>
      <c r="J21" s="63"/>
    </row>
    <row r="22" spans="1:10" ht="33.75" customHeight="1" hidden="1">
      <c r="A22" s="7">
        <v>385</v>
      </c>
      <c r="B22" s="67" t="s">
        <v>80</v>
      </c>
      <c r="C22" s="62" t="s">
        <v>7</v>
      </c>
      <c r="D22" s="62" t="s">
        <v>12</v>
      </c>
      <c r="E22" s="66" t="s">
        <v>48</v>
      </c>
      <c r="F22" s="66" t="s">
        <v>144</v>
      </c>
      <c r="G22" s="66" t="s">
        <v>147</v>
      </c>
      <c r="H22" s="66" t="s">
        <v>81</v>
      </c>
      <c r="I22" s="70">
        <v>0</v>
      </c>
      <c r="J22" s="63"/>
    </row>
    <row r="23" spans="1:10" ht="15.75" customHeight="1" hidden="1">
      <c r="A23" s="7">
        <v>385</v>
      </c>
      <c r="B23" s="67" t="s">
        <v>87</v>
      </c>
      <c r="C23" s="62" t="s">
        <v>7</v>
      </c>
      <c r="D23" s="62" t="s">
        <v>12</v>
      </c>
      <c r="E23" s="66" t="s">
        <v>43</v>
      </c>
      <c r="F23" s="66" t="s">
        <v>144</v>
      </c>
      <c r="G23" s="66" t="s">
        <v>148</v>
      </c>
      <c r="H23" s="66"/>
      <c r="I23" s="70">
        <f>I24</f>
        <v>0</v>
      </c>
      <c r="J23" s="63"/>
    </row>
    <row r="24" spans="1:10" ht="15.75" customHeight="1" hidden="1">
      <c r="A24" s="7">
        <v>385</v>
      </c>
      <c r="B24" s="67" t="s">
        <v>32</v>
      </c>
      <c r="C24" s="62" t="s">
        <v>7</v>
      </c>
      <c r="D24" s="62" t="s">
        <v>12</v>
      </c>
      <c r="E24" s="66" t="s">
        <v>43</v>
      </c>
      <c r="F24" s="66" t="s">
        <v>144</v>
      </c>
      <c r="G24" s="66" t="s">
        <v>148</v>
      </c>
      <c r="H24" s="66" t="s">
        <v>63</v>
      </c>
      <c r="I24" s="70">
        <f>540046-540046</f>
        <v>0</v>
      </c>
      <c r="J24" s="63"/>
    </row>
    <row r="25" spans="1:10" ht="30" customHeight="1" hidden="1">
      <c r="A25" s="7">
        <v>385</v>
      </c>
      <c r="B25" s="67" t="s">
        <v>89</v>
      </c>
      <c r="C25" s="62" t="s">
        <v>7</v>
      </c>
      <c r="D25" s="62" t="s">
        <v>34</v>
      </c>
      <c r="E25" s="66"/>
      <c r="F25" s="66"/>
      <c r="G25" s="66"/>
      <c r="H25" s="66"/>
      <c r="I25" s="70">
        <f>I26</f>
        <v>0</v>
      </c>
      <c r="J25" s="63"/>
    </row>
    <row r="26" spans="1:10" ht="15.75" customHeight="1" hidden="1">
      <c r="A26" s="7">
        <v>385</v>
      </c>
      <c r="B26" s="67" t="s">
        <v>87</v>
      </c>
      <c r="C26" s="62" t="s">
        <v>7</v>
      </c>
      <c r="D26" s="62" t="s">
        <v>34</v>
      </c>
      <c r="E26" s="66" t="s">
        <v>43</v>
      </c>
      <c r="F26" s="66" t="s">
        <v>144</v>
      </c>
      <c r="G26" s="66" t="s">
        <v>148</v>
      </c>
      <c r="H26" s="66"/>
      <c r="I26" s="70">
        <f>I27</f>
        <v>0</v>
      </c>
      <c r="J26" s="63"/>
    </row>
    <row r="27" spans="1:10" ht="15.75" customHeight="1" hidden="1">
      <c r="A27" s="7">
        <v>385</v>
      </c>
      <c r="B27" s="67" t="s">
        <v>32</v>
      </c>
      <c r="C27" s="62" t="s">
        <v>7</v>
      </c>
      <c r="D27" s="62" t="s">
        <v>34</v>
      </c>
      <c r="E27" s="66" t="s">
        <v>43</v>
      </c>
      <c r="F27" s="66" t="s">
        <v>144</v>
      </c>
      <c r="G27" s="66" t="s">
        <v>148</v>
      </c>
      <c r="H27" s="66" t="s">
        <v>63</v>
      </c>
      <c r="I27" s="70">
        <f>200553-200553</f>
        <v>0</v>
      </c>
      <c r="J27" s="63"/>
    </row>
    <row r="28" spans="1:10" ht="15.75" customHeight="1">
      <c r="A28" s="7">
        <v>385</v>
      </c>
      <c r="B28" s="67" t="s">
        <v>90</v>
      </c>
      <c r="C28" s="62" t="s">
        <v>7</v>
      </c>
      <c r="D28" s="62" t="s">
        <v>26</v>
      </c>
      <c r="E28" s="66"/>
      <c r="F28" s="66"/>
      <c r="G28" s="66"/>
      <c r="H28" s="66"/>
      <c r="I28" s="70">
        <f>I29</f>
        <v>458118</v>
      </c>
      <c r="J28" s="63"/>
    </row>
    <row r="29" spans="1:10" ht="15.75" customHeight="1">
      <c r="A29" s="7">
        <v>385</v>
      </c>
      <c r="B29" s="67" t="s">
        <v>87</v>
      </c>
      <c r="C29" s="62" t="s">
        <v>7</v>
      </c>
      <c r="D29" s="62" t="s">
        <v>26</v>
      </c>
      <c r="E29" s="66" t="s">
        <v>43</v>
      </c>
      <c r="F29" s="66" t="s">
        <v>144</v>
      </c>
      <c r="G29" s="66" t="s">
        <v>202</v>
      </c>
      <c r="H29" s="66"/>
      <c r="I29" s="70">
        <f>I30</f>
        <v>458118</v>
      </c>
      <c r="J29" s="63"/>
    </row>
    <row r="30" spans="1:10" ht="15.75" customHeight="1">
      <c r="A30" s="7">
        <v>385</v>
      </c>
      <c r="B30" s="67" t="s">
        <v>203</v>
      </c>
      <c r="C30" s="62" t="s">
        <v>7</v>
      </c>
      <c r="D30" s="62" t="s">
        <v>26</v>
      </c>
      <c r="E30" s="66" t="s">
        <v>43</v>
      </c>
      <c r="F30" s="66" t="s">
        <v>144</v>
      </c>
      <c r="G30" s="66" t="s">
        <v>202</v>
      </c>
      <c r="H30" s="66" t="s">
        <v>201</v>
      </c>
      <c r="I30" s="70">
        <v>458118</v>
      </c>
      <c r="J30" s="63"/>
    </row>
    <row r="31" spans="1:10" ht="15.75" customHeight="1">
      <c r="A31" s="7">
        <v>385</v>
      </c>
      <c r="B31" s="67" t="s">
        <v>13</v>
      </c>
      <c r="C31" s="62" t="s">
        <v>7</v>
      </c>
      <c r="D31" s="62" t="s">
        <v>14</v>
      </c>
      <c r="E31" s="66"/>
      <c r="F31" s="66"/>
      <c r="G31" s="66"/>
      <c r="H31" s="66"/>
      <c r="I31" s="70">
        <f>I32</f>
        <v>20000</v>
      </c>
      <c r="J31" s="63"/>
    </row>
    <row r="32" spans="1:10" ht="15.75" customHeight="1">
      <c r="A32" s="7">
        <v>385</v>
      </c>
      <c r="B32" s="67" t="s">
        <v>77</v>
      </c>
      <c r="C32" s="62" t="s">
        <v>7</v>
      </c>
      <c r="D32" s="62" t="s">
        <v>14</v>
      </c>
      <c r="E32" s="66" t="s">
        <v>43</v>
      </c>
      <c r="F32" s="66" t="s">
        <v>144</v>
      </c>
      <c r="G32" s="66" t="s">
        <v>149</v>
      </c>
      <c r="H32" s="66"/>
      <c r="I32" s="70">
        <f>I33</f>
        <v>20000</v>
      </c>
      <c r="J32" s="63"/>
    </row>
    <row r="33" spans="1:10" ht="15.75" customHeight="1">
      <c r="A33" s="68">
        <v>385</v>
      </c>
      <c r="B33" s="67" t="s">
        <v>64</v>
      </c>
      <c r="C33" s="62" t="s">
        <v>7</v>
      </c>
      <c r="D33" s="62" t="s">
        <v>14</v>
      </c>
      <c r="E33" s="66" t="s">
        <v>43</v>
      </c>
      <c r="F33" s="66" t="s">
        <v>144</v>
      </c>
      <c r="G33" s="66" t="s">
        <v>149</v>
      </c>
      <c r="H33" s="66" t="s">
        <v>65</v>
      </c>
      <c r="I33" s="70">
        <v>20000</v>
      </c>
      <c r="J33" s="63"/>
    </row>
    <row r="34" spans="1:10" ht="16.5" customHeight="1">
      <c r="A34" s="68">
        <v>385</v>
      </c>
      <c r="B34" s="61" t="s">
        <v>16</v>
      </c>
      <c r="C34" s="69" t="s">
        <v>7</v>
      </c>
      <c r="D34" s="69" t="s">
        <v>17</v>
      </c>
      <c r="E34" s="66"/>
      <c r="F34" s="66"/>
      <c r="G34" s="66"/>
      <c r="H34" s="66"/>
      <c r="I34" s="70">
        <f>I35+I39+I41+I43+I45+I47+I52+I37</f>
        <v>2101378.65</v>
      </c>
      <c r="J34" s="63"/>
    </row>
    <row r="35" spans="1:10" ht="31.5" customHeight="1" hidden="1">
      <c r="A35" s="68">
        <v>385</v>
      </c>
      <c r="B35" s="67" t="s">
        <v>170</v>
      </c>
      <c r="C35" s="62" t="s">
        <v>7</v>
      </c>
      <c r="D35" s="62" t="s">
        <v>17</v>
      </c>
      <c r="E35" s="66" t="s">
        <v>19</v>
      </c>
      <c r="F35" s="66" t="s">
        <v>144</v>
      </c>
      <c r="G35" s="66" t="s">
        <v>147</v>
      </c>
      <c r="H35" s="66"/>
      <c r="I35" s="70">
        <f>I36</f>
        <v>0</v>
      </c>
      <c r="J35" s="63"/>
    </row>
    <row r="36" spans="1:10" ht="30" customHeight="1" hidden="1">
      <c r="A36" s="68">
        <v>385</v>
      </c>
      <c r="B36" s="67" t="s">
        <v>80</v>
      </c>
      <c r="C36" s="62" t="s">
        <v>7</v>
      </c>
      <c r="D36" s="62" t="s">
        <v>17</v>
      </c>
      <c r="E36" s="66" t="s">
        <v>19</v>
      </c>
      <c r="F36" s="66" t="s">
        <v>144</v>
      </c>
      <c r="G36" s="66" t="s">
        <v>147</v>
      </c>
      <c r="H36" s="66" t="s">
        <v>81</v>
      </c>
      <c r="I36" s="70">
        <v>0</v>
      </c>
      <c r="J36" s="63"/>
    </row>
    <row r="37" spans="1:10" ht="15.75" customHeight="1">
      <c r="A37" s="7">
        <v>385</v>
      </c>
      <c r="B37" s="67" t="s">
        <v>97</v>
      </c>
      <c r="C37" s="62" t="s">
        <v>7</v>
      </c>
      <c r="D37" s="62" t="s">
        <v>17</v>
      </c>
      <c r="E37" s="66" t="s">
        <v>20</v>
      </c>
      <c r="F37" s="66" t="s">
        <v>144</v>
      </c>
      <c r="G37" s="66" t="s">
        <v>150</v>
      </c>
      <c r="H37" s="66"/>
      <c r="I37" s="70">
        <f>I38</f>
        <v>65000</v>
      </c>
      <c r="J37" s="63"/>
    </row>
    <row r="38" spans="1:10" ht="30" customHeight="1">
      <c r="A38" s="7">
        <v>385</v>
      </c>
      <c r="B38" s="67" t="s">
        <v>80</v>
      </c>
      <c r="C38" s="62" t="s">
        <v>7</v>
      </c>
      <c r="D38" s="62" t="s">
        <v>17</v>
      </c>
      <c r="E38" s="66" t="s">
        <v>20</v>
      </c>
      <c r="F38" s="66" t="s">
        <v>144</v>
      </c>
      <c r="G38" s="66" t="s">
        <v>150</v>
      </c>
      <c r="H38" s="66" t="s">
        <v>81</v>
      </c>
      <c r="I38" s="70">
        <v>65000</v>
      </c>
      <c r="J38" s="63"/>
    </row>
    <row r="39" spans="1:10" ht="15.75" customHeight="1">
      <c r="A39" s="7">
        <v>385</v>
      </c>
      <c r="B39" s="67" t="s">
        <v>171</v>
      </c>
      <c r="C39" s="62" t="s">
        <v>7</v>
      </c>
      <c r="D39" s="62" t="s">
        <v>17</v>
      </c>
      <c r="E39" s="66" t="s">
        <v>28</v>
      </c>
      <c r="F39" s="66" t="s">
        <v>144</v>
      </c>
      <c r="G39" s="66" t="s">
        <v>152</v>
      </c>
      <c r="H39" s="66"/>
      <c r="I39" s="70">
        <f>I40</f>
        <v>104724</v>
      </c>
      <c r="J39" s="63"/>
    </row>
    <row r="40" spans="1:10" ht="30" customHeight="1">
      <c r="A40" s="7">
        <v>385</v>
      </c>
      <c r="B40" s="67" t="s">
        <v>80</v>
      </c>
      <c r="C40" s="62" t="s">
        <v>7</v>
      </c>
      <c r="D40" s="62" t="s">
        <v>17</v>
      </c>
      <c r="E40" s="66" t="s">
        <v>28</v>
      </c>
      <c r="F40" s="66" t="s">
        <v>144</v>
      </c>
      <c r="G40" s="66" t="s">
        <v>152</v>
      </c>
      <c r="H40" s="66" t="s">
        <v>81</v>
      </c>
      <c r="I40" s="70">
        <v>104724</v>
      </c>
      <c r="J40" s="63"/>
    </row>
    <row r="41" spans="1:10" ht="15.75" customHeight="1">
      <c r="A41" s="7">
        <v>385</v>
      </c>
      <c r="B41" s="67" t="s">
        <v>171</v>
      </c>
      <c r="C41" s="62" t="s">
        <v>7</v>
      </c>
      <c r="D41" s="62" t="s">
        <v>17</v>
      </c>
      <c r="E41" s="66" t="s">
        <v>28</v>
      </c>
      <c r="F41" s="66" t="s">
        <v>144</v>
      </c>
      <c r="G41" s="66" t="s">
        <v>153</v>
      </c>
      <c r="H41" s="66"/>
      <c r="I41" s="70">
        <f>I42</f>
        <v>231089.59</v>
      </c>
      <c r="J41" s="63"/>
    </row>
    <row r="42" spans="1:10" ht="30" customHeight="1">
      <c r="A42" s="7">
        <v>385</v>
      </c>
      <c r="B42" s="67" t="s">
        <v>80</v>
      </c>
      <c r="C42" s="62" t="s">
        <v>7</v>
      </c>
      <c r="D42" s="62" t="s">
        <v>17</v>
      </c>
      <c r="E42" s="66" t="s">
        <v>28</v>
      </c>
      <c r="F42" s="66" t="s">
        <v>144</v>
      </c>
      <c r="G42" s="66" t="s">
        <v>153</v>
      </c>
      <c r="H42" s="66" t="s">
        <v>81</v>
      </c>
      <c r="I42" s="70">
        <f>390000-158910.41</f>
        <v>231089.59</v>
      </c>
      <c r="J42" s="63"/>
    </row>
    <row r="43" spans="1:10" ht="25.5" customHeight="1" hidden="1">
      <c r="A43" s="7">
        <v>385</v>
      </c>
      <c r="B43" s="67" t="s">
        <v>169</v>
      </c>
      <c r="C43" s="62" t="s">
        <v>7</v>
      </c>
      <c r="D43" s="62" t="s">
        <v>17</v>
      </c>
      <c r="E43" s="66" t="s">
        <v>48</v>
      </c>
      <c r="F43" s="66" t="s">
        <v>144</v>
      </c>
      <c r="G43" s="66" t="s">
        <v>147</v>
      </c>
      <c r="H43" s="66"/>
      <c r="I43" s="70">
        <f>I44</f>
        <v>0</v>
      </c>
      <c r="J43" s="63"/>
    </row>
    <row r="44" spans="1:10" ht="30" customHeight="1" hidden="1">
      <c r="A44" s="7">
        <v>385</v>
      </c>
      <c r="B44" s="67" t="s">
        <v>80</v>
      </c>
      <c r="C44" s="62" t="s">
        <v>7</v>
      </c>
      <c r="D44" s="62" t="s">
        <v>17</v>
      </c>
      <c r="E44" s="66" t="s">
        <v>48</v>
      </c>
      <c r="F44" s="66" t="s">
        <v>144</v>
      </c>
      <c r="G44" s="66" t="s">
        <v>147</v>
      </c>
      <c r="H44" s="66" t="s">
        <v>81</v>
      </c>
      <c r="I44" s="70">
        <v>0</v>
      </c>
      <c r="J44" s="63"/>
    </row>
    <row r="45" spans="1:10" ht="31.5" customHeight="1">
      <c r="A45" s="7">
        <v>385</v>
      </c>
      <c r="B45" s="67" t="s">
        <v>169</v>
      </c>
      <c r="C45" s="62" t="s">
        <v>7</v>
      </c>
      <c r="D45" s="62" t="s">
        <v>17</v>
      </c>
      <c r="E45" s="66" t="s">
        <v>43</v>
      </c>
      <c r="F45" s="66" t="s">
        <v>144</v>
      </c>
      <c r="G45" s="66" t="s">
        <v>155</v>
      </c>
      <c r="H45" s="66"/>
      <c r="I45" s="70">
        <f>I46</f>
        <v>16000</v>
      </c>
      <c r="J45" s="63"/>
    </row>
    <row r="46" spans="1:10" ht="30" customHeight="1">
      <c r="A46" s="7">
        <v>385</v>
      </c>
      <c r="B46" s="67" t="s">
        <v>80</v>
      </c>
      <c r="C46" s="62" t="s">
        <v>7</v>
      </c>
      <c r="D46" s="62" t="s">
        <v>17</v>
      </c>
      <c r="E46" s="66" t="s">
        <v>43</v>
      </c>
      <c r="F46" s="66" t="s">
        <v>144</v>
      </c>
      <c r="G46" s="66" t="s">
        <v>155</v>
      </c>
      <c r="H46" s="66" t="s">
        <v>81</v>
      </c>
      <c r="I46" s="70">
        <v>16000</v>
      </c>
      <c r="J46" s="63"/>
    </row>
    <row r="47" spans="1:10" ht="17.25" customHeight="1">
      <c r="A47" s="7">
        <v>385</v>
      </c>
      <c r="B47" s="67" t="s">
        <v>186</v>
      </c>
      <c r="C47" s="88" t="s">
        <v>7</v>
      </c>
      <c r="D47" s="88" t="s">
        <v>17</v>
      </c>
      <c r="E47" s="88" t="s">
        <v>185</v>
      </c>
      <c r="F47" s="88" t="s">
        <v>144</v>
      </c>
      <c r="G47" s="88" t="s">
        <v>147</v>
      </c>
      <c r="H47" s="88"/>
      <c r="I47" s="70">
        <f>I48+I49+I50</f>
        <v>1684565.06</v>
      </c>
      <c r="J47" s="63"/>
    </row>
    <row r="48" spans="1:10" ht="18" customHeight="1">
      <c r="A48" s="7">
        <v>385</v>
      </c>
      <c r="B48" s="67" t="s">
        <v>79</v>
      </c>
      <c r="C48" s="88" t="s">
        <v>7</v>
      </c>
      <c r="D48" s="88" t="s">
        <v>17</v>
      </c>
      <c r="E48" s="88" t="s">
        <v>185</v>
      </c>
      <c r="F48" s="88" t="s">
        <v>144</v>
      </c>
      <c r="G48" s="88" t="s">
        <v>147</v>
      </c>
      <c r="H48" s="88" t="s">
        <v>176</v>
      </c>
      <c r="I48" s="70">
        <f>1270216-61898.94-50000</f>
        <v>1158317.06</v>
      </c>
      <c r="J48" s="63"/>
    </row>
    <row r="49" spans="1:10" ht="31.5" customHeight="1">
      <c r="A49" s="7">
        <v>385</v>
      </c>
      <c r="B49" s="67" t="s">
        <v>80</v>
      </c>
      <c r="C49" s="88" t="s">
        <v>7</v>
      </c>
      <c r="D49" s="88" t="s">
        <v>17</v>
      </c>
      <c r="E49" s="88" t="s">
        <v>185</v>
      </c>
      <c r="F49" s="88" t="s">
        <v>144</v>
      </c>
      <c r="G49" s="88" t="s">
        <v>147</v>
      </c>
      <c r="H49" s="88" t="s">
        <v>81</v>
      </c>
      <c r="I49" s="70">
        <f>609251-100000</f>
        <v>509251</v>
      </c>
      <c r="J49" s="63"/>
    </row>
    <row r="50" spans="1:10" ht="16.5" customHeight="1">
      <c r="A50" s="7">
        <v>385</v>
      </c>
      <c r="B50" s="67" t="s">
        <v>82</v>
      </c>
      <c r="C50" s="88" t="s">
        <v>7</v>
      </c>
      <c r="D50" s="88" t="s">
        <v>17</v>
      </c>
      <c r="E50" s="88" t="s">
        <v>185</v>
      </c>
      <c r="F50" s="88" t="s">
        <v>144</v>
      </c>
      <c r="G50" s="88" t="s">
        <v>147</v>
      </c>
      <c r="H50" s="88" t="s">
        <v>83</v>
      </c>
      <c r="I50" s="70">
        <v>16997</v>
      </c>
      <c r="J50" s="63"/>
    </row>
    <row r="51" spans="1:10" ht="15.75" customHeight="1" hidden="1">
      <c r="A51" s="7">
        <v>385</v>
      </c>
      <c r="B51" s="67" t="s">
        <v>77</v>
      </c>
      <c r="C51" s="62" t="s">
        <v>7</v>
      </c>
      <c r="D51" s="62" t="s">
        <v>17</v>
      </c>
      <c r="E51" s="66" t="s">
        <v>43</v>
      </c>
      <c r="F51" s="66" t="s">
        <v>144</v>
      </c>
      <c r="G51" s="66" t="s">
        <v>148</v>
      </c>
      <c r="H51" s="66"/>
      <c r="I51" s="70">
        <f>I52</f>
        <v>0</v>
      </c>
      <c r="J51" s="63"/>
    </row>
    <row r="52" spans="1:10" ht="15.75" customHeight="1" hidden="1">
      <c r="A52" s="7">
        <v>385</v>
      </c>
      <c r="B52" s="67" t="s">
        <v>32</v>
      </c>
      <c r="C52" s="62" t="s">
        <v>7</v>
      </c>
      <c r="D52" s="62" t="s">
        <v>17</v>
      </c>
      <c r="E52" s="66" t="s">
        <v>43</v>
      </c>
      <c r="F52" s="66" t="s">
        <v>144</v>
      </c>
      <c r="G52" s="66" t="s">
        <v>148</v>
      </c>
      <c r="H52" s="66" t="s">
        <v>63</v>
      </c>
      <c r="I52" s="70">
        <f>53230-53230</f>
        <v>0</v>
      </c>
      <c r="J52" s="63"/>
    </row>
    <row r="53" spans="1:10" ht="15.75" customHeight="1">
      <c r="A53" s="7">
        <v>385</v>
      </c>
      <c r="B53" s="67" t="s">
        <v>122</v>
      </c>
      <c r="C53" s="62" t="s">
        <v>8</v>
      </c>
      <c r="D53" s="62" t="s">
        <v>10</v>
      </c>
      <c r="E53" s="66"/>
      <c r="F53" s="66"/>
      <c r="G53" s="66"/>
      <c r="H53" s="66"/>
      <c r="I53" s="70">
        <f>I54</f>
        <v>213620</v>
      </c>
      <c r="J53" s="70">
        <f>J54</f>
        <v>213620</v>
      </c>
    </row>
    <row r="54" spans="1:10" ht="15.75" customHeight="1">
      <c r="A54" s="68">
        <v>385</v>
      </c>
      <c r="B54" s="67" t="s">
        <v>99</v>
      </c>
      <c r="C54" s="62" t="s">
        <v>8</v>
      </c>
      <c r="D54" s="62" t="s">
        <v>19</v>
      </c>
      <c r="E54" s="66"/>
      <c r="F54" s="66"/>
      <c r="G54" s="66"/>
      <c r="H54" s="66"/>
      <c r="I54" s="70">
        <f>I55</f>
        <v>213620</v>
      </c>
      <c r="J54" s="70">
        <f>J55</f>
        <v>213620</v>
      </c>
    </row>
    <row r="55" spans="1:10" ht="15.75" customHeight="1">
      <c r="A55" s="68">
        <v>385</v>
      </c>
      <c r="B55" s="67" t="s">
        <v>77</v>
      </c>
      <c r="C55" s="62" t="s">
        <v>8</v>
      </c>
      <c r="D55" s="62" t="s">
        <v>19</v>
      </c>
      <c r="E55" s="66" t="s">
        <v>43</v>
      </c>
      <c r="F55" s="66" t="s">
        <v>78</v>
      </c>
      <c r="G55" s="66" t="s">
        <v>100</v>
      </c>
      <c r="H55" s="66"/>
      <c r="I55" s="70">
        <f>I56+I57</f>
        <v>213620</v>
      </c>
      <c r="J55" s="70">
        <f>J56+J57</f>
        <v>213620</v>
      </c>
    </row>
    <row r="56" spans="1:10" ht="15.75" customHeight="1">
      <c r="A56" s="68">
        <v>385</v>
      </c>
      <c r="B56" s="67" t="s">
        <v>79</v>
      </c>
      <c r="C56" s="62" t="s">
        <v>8</v>
      </c>
      <c r="D56" s="62" t="s">
        <v>19</v>
      </c>
      <c r="E56" s="66" t="s">
        <v>43</v>
      </c>
      <c r="F56" s="66" t="s">
        <v>78</v>
      </c>
      <c r="G56" s="66" t="s">
        <v>100</v>
      </c>
      <c r="H56" s="66" t="s">
        <v>0</v>
      </c>
      <c r="I56" s="70">
        <v>197049.64</v>
      </c>
      <c r="J56" s="70">
        <f>I56</f>
        <v>197049.64</v>
      </c>
    </row>
    <row r="57" spans="1:10" ht="30" customHeight="1">
      <c r="A57" s="68">
        <v>385</v>
      </c>
      <c r="B57" s="67" t="s">
        <v>80</v>
      </c>
      <c r="C57" s="62" t="s">
        <v>8</v>
      </c>
      <c r="D57" s="62" t="s">
        <v>19</v>
      </c>
      <c r="E57" s="66" t="s">
        <v>43</v>
      </c>
      <c r="F57" s="66" t="s">
        <v>78</v>
      </c>
      <c r="G57" s="66" t="s">
        <v>100</v>
      </c>
      <c r="H57" s="66" t="s">
        <v>81</v>
      </c>
      <c r="I57" s="70">
        <v>16570.36</v>
      </c>
      <c r="J57" s="70">
        <f>I57</f>
        <v>16570.36</v>
      </c>
    </row>
    <row r="58" spans="1:10" ht="21.75" customHeight="1">
      <c r="A58" s="68">
        <v>385</v>
      </c>
      <c r="B58" s="67" t="s">
        <v>123</v>
      </c>
      <c r="C58" s="62" t="s">
        <v>19</v>
      </c>
      <c r="D58" s="62" t="s">
        <v>10</v>
      </c>
      <c r="E58" s="66"/>
      <c r="F58" s="66"/>
      <c r="G58" s="66"/>
      <c r="H58" s="66"/>
      <c r="I58" s="70">
        <f>I59+I68</f>
        <v>2000</v>
      </c>
      <c r="J58" s="63">
        <f>J59</f>
        <v>0</v>
      </c>
    </row>
    <row r="59" spans="1:10" ht="15.75" customHeight="1" hidden="1">
      <c r="A59" s="68">
        <v>385</v>
      </c>
      <c r="B59" s="67" t="s">
        <v>120</v>
      </c>
      <c r="C59" s="62" t="s">
        <v>19</v>
      </c>
      <c r="D59" s="62" t="s">
        <v>24</v>
      </c>
      <c r="E59" s="66"/>
      <c r="F59" s="66"/>
      <c r="G59" s="66"/>
      <c r="H59" s="66"/>
      <c r="I59" s="70">
        <f>I60+I64+I62+I66</f>
        <v>0</v>
      </c>
      <c r="J59" s="63">
        <f>J64+J66</f>
        <v>0</v>
      </c>
    </row>
    <row r="60" spans="1:10" ht="30" customHeight="1" hidden="1">
      <c r="A60" s="68">
        <v>385</v>
      </c>
      <c r="B60" s="71" t="s">
        <v>177</v>
      </c>
      <c r="C60" s="62" t="s">
        <v>19</v>
      </c>
      <c r="D60" s="62" t="s">
        <v>24</v>
      </c>
      <c r="E60" s="66" t="s">
        <v>114</v>
      </c>
      <c r="F60" s="66" t="s">
        <v>144</v>
      </c>
      <c r="G60" s="66" t="s">
        <v>178</v>
      </c>
      <c r="H60" s="66"/>
      <c r="I60" s="70">
        <f>I61</f>
        <v>0</v>
      </c>
      <c r="J60" s="63"/>
    </row>
    <row r="61" spans="1:10" ht="29.25" customHeight="1" hidden="1">
      <c r="A61" s="68">
        <v>385</v>
      </c>
      <c r="B61" s="67" t="s">
        <v>80</v>
      </c>
      <c r="C61" s="62" t="s">
        <v>19</v>
      </c>
      <c r="D61" s="62" t="s">
        <v>24</v>
      </c>
      <c r="E61" s="66" t="s">
        <v>114</v>
      </c>
      <c r="F61" s="66" t="s">
        <v>144</v>
      </c>
      <c r="G61" s="66" t="s">
        <v>178</v>
      </c>
      <c r="H61" s="66" t="s">
        <v>81</v>
      </c>
      <c r="I61" s="70">
        <v>0</v>
      </c>
      <c r="J61" s="63"/>
    </row>
    <row r="62" spans="1:10" ht="15.75" customHeight="1" hidden="1">
      <c r="A62" s="68">
        <v>385</v>
      </c>
      <c r="B62" s="67" t="s">
        <v>77</v>
      </c>
      <c r="C62" s="62" t="s">
        <v>19</v>
      </c>
      <c r="D62" s="62" t="s">
        <v>24</v>
      </c>
      <c r="E62" s="66" t="s">
        <v>43</v>
      </c>
      <c r="F62" s="66" t="s">
        <v>144</v>
      </c>
      <c r="G62" s="66" t="s">
        <v>117</v>
      </c>
      <c r="H62" s="66"/>
      <c r="I62" s="70">
        <f>I63</f>
        <v>0</v>
      </c>
      <c r="J62" s="63"/>
    </row>
    <row r="63" spans="1:10" ht="30" customHeight="1" hidden="1">
      <c r="A63" s="68">
        <v>385</v>
      </c>
      <c r="B63" s="67" t="s">
        <v>80</v>
      </c>
      <c r="C63" s="62" t="s">
        <v>19</v>
      </c>
      <c r="D63" s="62" t="s">
        <v>24</v>
      </c>
      <c r="E63" s="66" t="s">
        <v>43</v>
      </c>
      <c r="F63" s="66" t="s">
        <v>144</v>
      </c>
      <c r="G63" s="66" t="s">
        <v>117</v>
      </c>
      <c r="H63" s="66" t="s">
        <v>81</v>
      </c>
      <c r="I63" s="70">
        <v>0</v>
      </c>
      <c r="J63" s="63"/>
    </row>
    <row r="64" spans="1:10" ht="17.25" customHeight="1" hidden="1">
      <c r="A64" s="68">
        <v>385</v>
      </c>
      <c r="B64" s="67" t="s">
        <v>199</v>
      </c>
      <c r="C64" s="62" t="s">
        <v>19</v>
      </c>
      <c r="D64" s="62" t="s">
        <v>24</v>
      </c>
      <c r="E64" s="66" t="s">
        <v>43</v>
      </c>
      <c r="F64" s="66" t="s">
        <v>144</v>
      </c>
      <c r="G64" s="66" t="s">
        <v>187</v>
      </c>
      <c r="H64" s="66"/>
      <c r="I64" s="70">
        <f>I65</f>
        <v>0</v>
      </c>
      <c r="J64" s="63">
        <f>J65</f>
        <v>0</v>
      </c>
    </row>
    <row r="65" spans="1:10" ht="30" customHeight="1" hidden="1">
      <c r="A65" s="68">
        <v>385</v>
      </c>
      <c r="B65" s="67" t="s">
        <v>80</v>
      </c>
      <c r="C65" s="62" t="s">
        <v>19</v>
      </c>
      <c r="D65" s="62" t="s">
        <v>24</v>
      </c>
      <c r="E65" s="66" t="s">
        <v>43</v>
      </c>
      <c r="F65" s="66" t="s">
        <v>144</v>
      </c>
      <c r="G65" s="66" t="s">
        <v>187</v>
      </c>
      <c r="H65" s="66" t="s">
        <v>81</v>
      </c>
      <c r="I65" s="70">
        <v>0</v>
      </c>
      <c r="J65" s="63">
        <f>I65</f>
        <v>0</v>
      </c>
    </row>
    <row r="66" spans="1:10" ht="30" customHeight="1" hidden="1">
      <c r="A66" s="68">
        <v>385</v>
      </c>
      <c r="B66" s="67" t="s">
        <v>171</v>
      </c>
      <c r="C66" s="62" t="s">
        <v>19</v>
      </c>
      <c r="D66" s="62" t="s">
        <v>24</v>
      </c>
      <c r="E66" s="66" t="s">
        <v>28</v>
      </c>
      <c r="F66" s="66" t="s">
        <v>144</v>
      </c>
      <c r="G66" s="66" t="s">
        <v>187</v>
      </c>
      <c r="H66" s="66"/>
      <c r="I66" s="70">
        <f>I67</f>
        <v>0</v>
      </c>
      <c r="J66" s="63">
        <f>J67</f>
        <v>0</v>
      </c>
    </row>
    <row r="67" spans="1:10" ht="30" customHeight="1" hidden="1">
      <c r="A67" s="68">
        <v>385</v>
      </c>
      <c r="B67" s="67" t="s">
        <v>80</v>
      </c>
      <c r="C67" s="62" t="s">
        <v>19</v>
      </c>
      <c r="D67" s="62" t="s">
        <v>24</v>
      </c>
      <c r="E67" s="66" t="s">
        <v>28</v>
      </c>
      <c r="F67" s="66" t="s">
        <v>144</v>
      </c>
      <c r="G67" s="66" t="s">
        <v>187</v>
      </c>
      <c r="H67" s="66" t="s">
        <v>81</v>
      </c>
      <c r="I67" s="70">
        <v>0</v>
      </c>
      <c r="J67" s="63">
        <f>I67</f>
        <v>0</v>
      </c>
    </row>
    <row r="68" spans="1:10" ht="30" customHeight="1">
      <c r="A68" s="68">
        <v>385</v>
      </c>
      <c r="B68" s="72" t="s">
        <v>45</v>
      </c>
      <c r="C68" s="69" t="s">
        <v>19</v>
      </c>
      <c r="D68" s="69" t="s">
        <v>33</v>
      </c>
      <c r="E68" s="66"/>
      <c r="F68" s="66"/>
      <c r="G68" s="66"/>
      <c r="H68" s="66"/>
      <c r="I68" s="70">
        <f>I69</f>
        <v>2000</v>
      </c>
      <c r="J68" s="63"/>
    </row>
    <row r="69" spans="1:10" ht="27.75" customHeight="1">
      <c r="A69" s="68">
        <v>385</v>
      </c>
      <c r="B69" s="71" t="s">
        <v>177</v>
      </c>
      <c r="C69" s="69" t="s">
        <v>19</v>
      </c>
      <c r="D69" s="69" t="s">
        <v>33</v>
      </c>
      <c r="E69" s="66" t="s">
        <v>114</v>
      </c>
      <c r="F69" s="66" t="s">
        <v>144</v>
      </c>
      <c r="G69" s="66" t="s">
        <v>178</v>
      </c>
      <c r="H69" s="66"/>
      <c r="I69" s="70">
        <f>I70</f>
        <v>2000</v>
      </c>
      <c r="J69" s="63"/>
    </row>
    <row r="70" spans="1:10" ht="30" customHeight="1">
      <c r="A70" s="68">
        <v>385</v>
      </c>
      <c r="B70" s="67" t="s">
        <v>80</v>
      </c>
      <c r="C70" s="69" t="s">
        <v>19</v>
      </c>
      <c r="D70" s="69" t="s">
        <v>33</v>
      </c>
      <c r="E70" s="66" t="s">
        <v>114</v>
      </c>
      <c r="F70" s="66" t="s">
        <v>144</v>
      </c>
      <c r="G70" s="66" t="s">
        <v>178</v>
      </c>
      <c r="H70" s="66" t="s">
        <v>81</v>
      </c>
      <c r="I70" s="70">
        <v>2000</v>
      </c>
      <c r="J70" s="63"/>
    </row>
    <row r="71" spans="1:10" ht="15.75" customHeight="1">
      <c r="A71" s="68">
        <v>385</v>
      </c>
      <c r="B71" s="67" t="s">
        <v>124</v>
      </c>
      <c r="C71" s="69" t="s">
        <v>12</v>
      </c>
      <c r="D71" s="69" t="s">
        <v>10</v>
      </c>
      <c r="E71" s="66"/>
      <c r="F71" s="66"/>
      <c r="G71" s="66"/>
      <c r="H71" s="66"/>
      <c r="I71" s="70">
        <f>I72+I75+I86</f>
        <v>4875000</v>
      </c>
      <c r="J71" s="63">
        <v>3750000</v>
      </c>
    </row>
    <row r="72" spans="1:10" ht="15.75" customHeight="1" hidden="1">
      <c r="A72" s="68">
        <v>385</v>
      </c>
      <c r="B72" s="67" t="s">
        <v>46</v>
      </c>
      <c r="C72" s="62" t="s">
        <v>12</v>
      </c>
      <c r="D72" s="62" t="s">
        <v>20</v>
      </c>
      <c r="E72" s="66"/>
      <c r="F72" s="66"/>
      <c r="G72" s="66"/>
      <c r="H72" s="66"/>
      <c r="I72" s="70">
        <f>I73</f>
        <v>0</v>
      </c>
      <c r="J72" s="63">
        <f>J73</f>
        <v>0</v>
      </c>
    </row>
    <row r="73" spans="1:10" ht="15.75" customHeight="1" hidden="1">
      <c r="A73" s="68">
        <v>385</v>
      </c>
      <c r="B73" s="67" t="s">
        <v>77</v>
      </c>
      <c r="C73" s="62" t="s">
        <v>12</v>
      </c>
      <c r="D73" s="62" t="s">
        <v>20</v>
      </c>
      <c r="E73" s="66" t="s">
        <v>43</v>
      </c>
      <c r="F73" s="66" t="s">
        <v>144</v>
      </c>
      <c r="G73" s="66" t="s">
        <v>188</v>
      </c>
      <c r="H73" s="66"/>
      <c r="I73" s="70">
        <f>I74</f>
        <v>0</v>
      </c>
      <c r="J73" s="63">
        <f>J74</f>
        <v>0</v>
      </c>
    </row>
    <row r="74" spans="1:10" ht="30" customHeight="1" hidden="1">
      <c r="A74" s="68">
        <v>385</v>
      </c>
      <c r="B74" s="67" t="s">
        <v>103</v>
      </c>
      <c r="C74" s="62" t="s">
        <v>12</v>
      </c>
      <c r="D74" s="62" t="s">
        <v>20</v>
      </c>
      <c r="E74" s="66" t="s">
        <v>43</v>
      </c>
      <c r="F74" s="66" t="s">
        <v>144</v>
      </c>
      <c r="G74" s="66" t="s">
        <v>188</v>
      </c>
      <c r="H74" s="66" t="s">
        <v>66</v>
      </c>
      <c r="I74" s="70">
        <v>0</v>
      </c>
      <c r="J74" s="63">
        <f>I74</f>
        <v>0</v>
      </c>
    </row>
    <row r="75" spans="1:10" ht="15.75" customHeight="1" hidden="1">
      <c r="A75" s="68">
        <v>385</v>
      </c>
      <c r="B75" s="67" t="s">
        <v>104</v>
      </c>
      <c r="C75" s="62" t="s">
        <v>12</v>
      </c>
      <c r="D75" s="62" t="s">
        <v>24</v>
      </c>
      <c r="E75" s="66"/>
      <c r="F75" s="66"/>
      <c r="G75" s="66"/>
      <c r="H75" s="66"/>
      <c r="I75" s="70">
        <f>I78+I84+I82+I76+I80</f>
        <v>0</v>
      </c>
      <c r="J75" s="63">
        <f>J78+J84+J82+J76+J80</f>
        <v>0</v>
      </c>
    </row>
    <row r="76" spans="1:10" ht="44.25" customHeight="1" hidden="1">
      <c r="A76" s="68">
        <v>385</v>
      </c>
      <c r="B76" s="67" t="s">
        <v>143</v>
      </c>
      <c r="C76" s="62" t="s">
        <v>12</v>
      </c>
      <c r="D76" s="62" t="s">
        <v>24</v>
      </c>
      <c r="E76" s="66" t="s">
        <v>8</v>
      </c>
      <c r="F76" s="66" t="s">
        <v>144</v>
      </c>
      <c r="G76" s="66" t="s">
        <v>154</v>
      </c>
      <c r="H76" s="66"/>
      <c r="I76" s="70">
        <f>I77</f>
        <v>0</v>
      </c>
      <c r="J76" s="63">
        <f>J77</f>
        <v>0</v>
      </c>
    </row>
    <row r="77" spans="1:10" ht="25.5" customHeight="1" hidden="1">
      <c r="A77" s="68">
        <v>385</v>
      </c>
      <c r="B77" s="73" t="s">
        <v>80</v>
      </c>
      <c r="C77" s="62" t="s">
        <v>12</v>
      </c>
      <c r="D77" s="62" t="s">
        <v>24</v>
      </c>
      <c r="E77" s="66" t="s">
        <v>8</v>
      </c>
      <c r="F77" s="66" t="s">
        <v>144</v>
      </c>
      <c r="G77" s="66" t="s">
        <v>154</v>
      </c>
      <c r="H77" s="66" t="s">
        <v>81</v>
      </c>
      <c r="I77" s="70">
        <f>2188451.73-2058451.73-130000</f>
        <v>0</v>
      </c>
      <c r="J77" s="63"/>
    </row>
    <row r="78" spans="1:10" ht="50.25" customHeight="1" hidden="1">
      <c r="A78" s="68">
        <v>385</v>
      </c>
      <c r="B78" s="67" t="s">
        <v>143</v>
      </c>
      <c r="C78" s="62" t="s">
        <v>12</v>
      </c>
      <c r="D78" s="62" t="s">
        <v>24</v>
      </c>
      <c r="E78" s="66" t="s">
        <v>8</v>
      </c>
      <c r="F78" s="66" t="s">
        <v>144</v>
      </c>
      <c r="G78" s="66" t="s">
        <v>189</v>
      </c>
      <c r="H78" s="66"/>
      <c r="I78" s="70">
        <f>I79</f>
        <v>0</v>
      </c>
      <c r="J78" s="63">
        <f>J79</f>
        <v>0</v>
      </c>
    </row>
    <row r="79" spans="1:10" ht="15" customHeight="1" hidden="1">
      <c r="A79" s="68">
        <v>385</v>
      </c>
      <c r="B79" s="73" t="s">
        <v>80</v>
      </c>
      <c r="C79" s="62" t="s">
        <v>12</v>
      </c>
      <c r="D79" s="62" t="s">
        <v>24</v>
      </c>
      <c r="E79" s="66" t="s">
        <v>8</v>
      </c>
      <c r="F79" s="66" t="s">
        <v>144</v>
      </c>
      <c r="G79" s="66" t="s">
        <v>189</v>
      </c>
      <c r="H79" s="66" t="s">
        <v>81</v>
      </c>
      <c r="I79" s="70">
        <v>0</v>
      </c>
      <c r="J79" s="63">
        <f>I79</f>
        <v>0</v>
      </c>
    </row>
    <row r="80" spans="1:10" ht="24.75" customHeight="1" hidden="1">
      <c r="A80" s="68">
        <v>385</v>
      </c>
      <c r="B80" s="67" t="s">
        <v>77</v>
      </c>
      <c r="C80" s="62" t="s">
        <v>12</v>
      </c>
      <c r="D80" s="62" t="s">
        <v>24</v>
      </c>
      <c r="E80" s="66" t="s">
        <v>43</v>
      </c>
      <c r="F80" s="66" t="s">
        <v>78</v>
      </c>
      <c r="G80" s="66" t="s">
        <v>101</v>
      </c>
      <c r="H80" s="66"/>
      <c r="I80" s="70">
        <f>I81</f>
        <v>0</v>
      </c>
      <c r="J80" s="63">
        <f>J81</f>
        <v>0</v>
      </c>
    </row>
    <row r="81" spans="1:10" ht="24.75" customHeight="1" hidden="1">
      <c r="A81" s="7">
        <v>385</v>
      </c>
      <c r="B81" s="67" t="s">
        <v>82</v>
      </c>
      <c r="C81" s="62" t="s">
        <v>12</v>
      </c>
      <c r="D81" s="62" t="s">
        <v>24</v>
      </c>
      <c r="E81" s="66" t="s">
        <v>43</v>
      </c>
      <c r="F81" s="66" t="s">
        <v>78</v>
      </c>
      <c r="G81" s="66" t="s">
        <v>101</v>
      </c>
      <c r="H81" s="66" t="s">
        <v>83</v>
      </c>
      <c r="I81" s="70">
        <v>0</v>
      </c>
      <c r="J81" s="63">
        <f>I81</f>
        <v>0</v>
      </c>
    </row>
    <row r="82" spans="1:10" ht="24.75" customHeight="1" hidden="1">
      <c r="A82" s="68">
        <v>385</v>
      </c>
      <c r="B82" s="67" t="s">
        <v>54</v>
      </c>
      <c r="C82" s="69" t="s">
        <v>12</v>
      </c>
      <c r="D82" s="69" t="s">
        <v>24</v>
      </c>
      <c r="E82" s="66" t="s">
        <v>39</v>
      </c>
      <c r="F82" s="66" t="s">
        <v>107</v>
      </c>
      <c r="G82" s="66" t="s">
        <v>10</v>
      </c>
      <c r="H82" s="66"/>
      <c r="I82" s="70">
        <f>I83</f>
        <v>0</v>
      </c>
      <c r="J82" s="63">
        <f>J83</f>
        <v>0</v>
      </c>
    </row>
    <row r="83" spans="1:10" ht="31.5" customHeight="1" hidden="1">
      <c r="A83" s="68">
        <v>385</v>
      </c>
      <c r="B83" s="67" t="s">
        <v>18</v>
      </c>
      <c r="C83" s="69" t="s">
        <v>12</v>
      </c>
      <c r="D83" s="69" t="s">
        <v>24</v>
      </c>
      <c r="E83" s="66" t="s">
        <v>39</v>
      </c>
      <c r="F83" s="66" t="s">
        <v>107</v>
      </c>
      <c r="G83" s="66" t="s">
        <v>10</v>
      </c>
      <c r="H83" s="66" t="s">
        <v>9</v>
      </c>
      <c r="I83" s="70">
        <v>0</v>
      </c>
      <c r="J83" s="63">
        <v>0</v>
      </c>
    </row>
    <row r="84" spans="1:10" ht="30.75" customHeight="1" hidden="1">
      <c r="A84" s="68">
        <v>385</v>
      </c>
      <c r="B84" s="67" t="s">
        <v>53</v>
      </c>
      <c r="C84" s="69" t="s">
        <v>12</v>
      </c>
      <c r="D84" s="69" t="s">
        <v>24</v>
      </c>
      <c r="E84" s="66" t="s">
        <v>41</v>
      </c>
      <c r="F84" s="66" t="s">
        <v>50</v>
      </c>
      <c r="G84" s="66" t="s">
        <v>10</v>
      </c>
      <c r="H84" s="66"/>
      <c r="I84" s="70">
        <f>I85</f>
        <v>0</v>
      </c>
      <c r="J84" s="63">
        <f>J85</f>
        <v>0</v>
      </c>
    </row>
    <row r="85" spans="1:10" ht="30.75" customHeight="1" hidden="1">
      <c r="A85" s="68">
        <v>385</v>
      </c>
      <c r="B85" s="67" t="s">
        <v>18</v>
      </c>
      <c r="C85" s="69" t="s">
        <v>12</v>
      </c>
      <c r="D85" s="69" t="s">
        <v>24</v>
      </c>
      <c r="E85" s="66" t="s">
        <v>41</v>
      </c>
      <c r="F85" s="66" t="s">
        <v>50</v>
      </c>
      <c r="G85" s="66" t="s">
        <v>10</v>
      </c>
      <c r="H85" s="66" t="s">
        <v>9</v>
      </c>
      <c r="I85" s="70">
        <v>0</v>
      </c>
      <c r="J85" s="63">
        <v>0</v>
      </c>
    </row>
    <row r="86" spans="1:10" ht="19.5" customHeight="1">
      <c r="A86" s="68">
        <v>385</v>
      </c>
      <c r="B86" s="72" t="s">
        <v>47</v>
      </c>
      <c r="C86" s="69" t="s">
        <v>12</v>
      </c>
      <c r="D86" s="69" t="s">
        <v>48</v>
      </c>
      <c r="E86" s="66"/>
      <c r="F86" s="66"/>
      <c r="G86" s="66"/>
      <c r="H86" s="66"/>
      <c r="I86" s="70">
        <f>I87+I91+I89</f>
        <v>4875000</v>
      </c>
      <c r="J86" s="63">
        <f>J87+J91+J89</f>
        <v>3750000</v>
      </c>
    </row>
    <row r="87" spans="1:10" ht="15.75" customHeight="1" hidden="1">
      <c r="A87" s="68">
        <v>385</v>
      </c>
      <c r="B87" s="67" t="s">
        <v>151</v>
      </c>
      <c r="C87" s="69" t="s">
        <v>12</v>
      </c>
      <c r="D87" s="69" t="s">
        <v>48</v>
      </c>
      <c r="E87" s="66" t="s">
        <v>28</v>
      </c>
      <c r="F87" s="66" t="s">
        <v>144</v>
      </c>
      <c r="G87" s="66" t="s">
        <v>153</v>
      </c>
      <c r="H87" s="66"/>
      <c r="I87" s="70">
        <f>I88</f>
        <v>0</v>
      </c>
      <c r="J87" s="63">
        <f>J88</f>
        <v>0</v>
      </c>
    </row>
    <row r="88" spans="1:10" ht="31.5" customHeight="1" hidden="1">
      <c r="A88" s="68">
        <v>385</v>
      </c>
      <c r="B88" s="67" t="s">
        <v>80</v>
      </c>
      <c r="C88" s="69" t="s">
        <v>12</v>
      </c>
      <c r="D88" s="69" t="s">
        <v>48</v>
      </c>
      <c r="E88" s="66" t="s">
        <v>28</v>
      </c>
      <c r="F88" s="66" t="s">
        <v>144</v>
      </c>
      <c r="G88" s="66" t="s">
        <v>153</v>
      </c>
      <c r="H88" s="66" t="s">
        <v>81</v>
      </c>
      <c r="I88" s="70">
        <v>0</v>
      </c>
      <c r="J88" s="63"/>
    </row>
    <row r="89" spans="1:10" ht="19.5" customHeight="1">
      <c r="A89" s="68">
        <v>385</v>
      </c>
      <c r="B89" s="67" t="s">
        <v>171</v>
      </c>
      <c r="C89" s="69" t="s">
        <v>12</v>
      </c>
      <c r="D89" s="69" t="s">
        <v>48</v>
      </c>
      <c r="E89" s="66" t="s">
        <v>28</v>
      </c>
      <c r="F89" s="66" t="s">
        <v>144</v>
      </c>
      <c r="G89" s="66" t="s">
        <v>225</v>
      </c>
      <c r="H89" s="66"/>
      <c r="I89" s="70">
        <f>I90</f>
        <v>4875000</v>
      </c>
      <c r="J89" s="63">
        <f>J90</f>
        <v>3750000</v>
      </c>
    </row>
    <row r="90" spans="1:10" ht="30" customHeight="1">
      <c r="A90" s="68">
        <v>385</v>
      </c>
      <c r="B90" s="67" t="s">
        <v>80</v>
      </c>
      <c r="C90" s="69" t="s">
        <v>12</v>
      </c>
      <c r="D90" s="69" t="s">
        <v>48</v>
      </c>
      <c r="E90" s="66" t="s">
        <v>28</v>
      </c>
      <c r="F90" s="66" t="s">
        <v>144</v>
      </c>
      <c r="G90" s="66" t="s">
        <v>225</v>
      </c>
      <c r="H90" s="66" t="s">
        <v>81</v>
      </c>
      <c r="I90" s="70">
        <f>1125000+3750000</f>
        <v>4875000</v>
      </c>
      <c r="J90" s="63">
        <v>3750000</v>
      </c>
    </row>
    <row r="91" spans="1:10" ht="15.75" customHeight="1" hidden="1">
      <c r="A91" s="68">
        <v>385</v>
      </c>
      <c r="B91" s="67" t="s">
        <v>77</v>
      </c>
      <c r="C91" s="69" t="s">
        <v>12</v>
      </c>
      <c r="D91" s="69" t="s">
        <v>48</v>
      </c>
      <c r="E91" s="66" t="s">
        <v>43</v>
      </c>
      <c r="F91" s="66" t="s">
        <v>144</v>
      </c>
      <c r="G91" s="66" t="s">
        <v>155</v>
      </c>
      <c r="H91" s="66"/>
      <c r="I91" s="70">
        <f>I92</f>
        <v>0</v>
      </c>
      <c r="J91" s="63">
        <f>J92</f>
        <v>0</v>
      </c>
    </row>
    <row r="92" spans="1:10" ht="30" customHeight="1" hidden="1">
      <c r="A92" s="68">
        <v>385</v>
      </c>
      <c r="B92" s="67" t="s">
        <v>80</v>
      </c>
      <c r="C92" s="69" t="s">
        <v>12</v>
      </c>
      <c r="D92" s="69" t="s">
        <v>48</v>
      </c>
      <c r="E92" s="66" t="s">
        <v>43</v>
      </c>
      <c r="F92" s="66" t="s">
        <v>144</v>
      </c>
      <c r="G92" s="66" t="s">
        <v>155</v>
      </c>
      <c r="H92" s="66" t="s">
        <v>81</v>
      </c>
      <c r="I92" s="70">
        <v>0</v>
      </c>
      <c r="J92" s="63"/>
    </row>
    <row r="93" spans="1:10" ht="15.75" customHeight="1" hidden="1">
      <c r="A93" s="7">
        <v>385</v>
      </c>
      <c r="B93" s="67" t="s">
        <v>49</v>
      </c>
      <c r="C93" s="69" t="s">
        <v>20</v>
      </c>
      <c r="D93" s="69" t="s">
        <v>7</v>
      </c>
      <c r="E93" s="66"/>
      <c r="F93" s="66"/>
      <c r="G93" s="66"/>
      <c r="H93" s="66"/>
      <c r="I93" s="70">
        <f>I96+I94</f>
        <v>0</v>
      </c>
      <c r="J93" s="63"/>
    </row>
    <row r="94" spans="1:10" ht="24.75" customHeight="1" hidden="1">
      <c r="A94" s="7">
        <v>385</v>
      </c>
      <c r="B94" s="74" t="s">
        <v>108</v>
      </c>
      <c r="C94" s="69" t="s">
        <v>20</v>
      </c>
      <c r="D94" s="69" t="s">
        <v>7</v>
      </c>
      <c r="E94" s="66" t="s">
        <v>17</v>
      </c>
      <c r="F94" s="66" t="s">
        <v>78</v>
      </c>
      <c r="G94" s="66" t="s">
        <v>109</v>
      </c>
      <c r="H94" s="66"/>
      <c r="I94" s="70">
        <f>I95</f>
        <v>0</v>
      </c>
      <c r="J94" s="63"/>
    </row>
    <row r="95" spans="1:10" ht="33" customHeight="1" hidden="1">
      <c r="A95" s="7">
        <v>385</v>
      </c>
      <c r="B95" s="67" t="s">
        <v>80</v>
      </c>
      <c r="C95" s="69" t="s">
        <v>20</v>
      </c>
      <c r="D95" s="69" t="s">
        <v>7</v>
      </c>
      <c r="E95" s="66" t="s">
        <v>17</v>
      </c>
      <c r="F95" s="66" t="s">
        <v>78</v>
      </c>
      <c r="G95" s="66" t="s">
        <v>109</v>
      </c>
      <c r="H95" s="66" t="s">
        <v>81</v>
      </c>
      <c r="I95" s="70">
        <f>1165315-1165315</f>
        <v>0</v>
      </c>
      <c r="J95" s="63"/>
    </row>
    <row r="96" spans="1:10" ht="21.75" customHeight="1" hidden="1">
      <c r="A96" s="7">
        <v>385</v>
      </c>
      <c r="B96" s="89" t="s">
        <v>44</v>
      </c>
      <c r="C96" s="69" t="s">
        <v>20</v>
      </c>
      <c r="D96" s="69" t="s">
        <v>7</v>
      </c>
      <c r="E96" s="66" t="s">
        <v>22</v>
      </c>
      <c r="F96" s="66" t="s">
        <v>19</v>
      </c>
      <c r="G96" s="66" t="s">
        <v>10</v>
      </c>
      <c r="H96" s="66"/>
      <c r="I96" s="70">
        <f>I97</f>
        <v>0</v>
      </c>
      <c r="J96" s="63"/>
    </row>
    <row r="97" spans="1:10" ht="29.25" customHeight="1" hidden="1">
      <c r="A97" s="68">
        <v>385</v>
      </c>
      <c r="B97" s="67" t="s">
        <v>18</v>
      </c>
      <c r="C97" s="69" t="s">
        <v>20</v>
      </c>
      <c r="D97" s="69" t="s">
        <v>7</v>
      </c>
      <c r="E97" s="66" t="s">
        <v>22</v>
      </c>
      <c r="F97" s="66" t="s">
        <v>19</v>
      </c>
      <c r="G97" s="66" t="s">
        <v>10</v>
      </c>
      <c r="H97" s="66" t="s">
        <v>9</v>
      </c>
      <c r="I97" s="70">
        <v>0</v>
      </c>
      <c r="J97" s="63"/>
    </row>
    <row r="98" spans="1:10" ht="15.75" customHeight="1">
      <c r="A98" s="68">
        <v>385</v>
      </c>
      <c r="B98" s="67" t="s">
        <v>125</v>
      </c>
      <c r="C98" s="69" t="s">
        <v>20</v>
      </c>
      <c r="D98" s="69" t="s">
        <v>10</v>
      </c>
      <c r="E98" s="66"/>
      <c r="F98" s="66"/>
      <c r="G98" s="66"/>
      <c r="H98" s="66"/>
      <c r="I98" s="70">
        <f>I99+I102+I109</f>
        <v>21070346.98</v>
      </c>
      <c r="J98" s="63">
        <f>J102+J109</f>
        <v>0</v>
      </c>
    </row>
    <row r="99" spans="1:10" ht="15.75" customHeight="1" hidden="1">
      <c r="A99" s="68">
        <v>385</v>
      </c>
      <c r="B99" s="67" t="s">
        <v>49</v>
      </c>
      <c r="C99" s="69" t="s">
        <v>20</v>
      </c>
      <c r="D99" s="69" t="s">
        <v>7</v>
      </c>
      <c r="E99" s="66"/>
      <c r="F99" s="66"/>
      <c r="G99" s="66"/>
      <c r="H99" s="66"/>
      <c r="I99" s="70">
        <f>I100</f>
        <v>0</v>
      </c>
      <c r="J99" s="63"/>
    </row>
    <row r="100" spans="1:10" ht="15.75" customHeight="1" hidden="1">
      <c r="A100" s="68">
        <v>385</v>
      </c>
      <c r="B100" s="67" t="s">
        <v>77</v>
      </c>
      <c r="C100" s="69" t="s">
        <v>20</v>
      </c>
      <c r="D100" s="69" t="s">
        <v>7</v>
      </c>
      <c r="E100" s="66" t="s">
        <v>43</v>
      </c>
      <c r="F100" s="66" t="s">
        <v>144</v>
      </c>
      <c r="G100" s="66" t="s">
        <v>156</v>
      </c>
      <c r="H100" s="66"/>
      <c r="I100" s="70">
        <f>I101</f>
        <v>0</v>
      </c>
      <c r="J100" s="63"/>
    </row>
    <row r="101" spans="1:10" ht="15.75" customHeight="1" hidden="1">
      <c r="A101" s="68">
        <v>385</v>
      </c>
      <c r="B101" s="67" t="s">
        <v>82</v>
      </c>
      <c r="C101" s="69" t="s">
        <v>20</v>
      </c>
      <c r="D101" s="69" t="s">
        <v>7</v>
      </c>
      <c r="E101" s="66" t="s">
        <v>43</v>
      </c>
      <c r="F101" s="66" t="s">
        <v>144</v>
      </c>
      <c r="G101" s="66" t="s">
        <v>156</v>
      </c>
      <c r="H101" s="66" t="s">
        <v>83</v>
      </c>
      <c r="I101" s="70">
        <v>0</v>
      </c>
      <c r="J101" s="63"/>
    </row>
    <row r="102" spans="1:10" ht="15.75" customHeight="1" hidden="1">
      <c r="A102" s="68">
        <v>385</v>
      </c>
      <c r="B102" s="67" t="s">
        <v>40</v>
      </c>
      <c r="C102" s="69" t="s">
        <v>20</v>
      </c>
      <c r="D102" s="69" t="s">
        <v>8</v>
      </c>
      <c r="E102" s="66"/>
      <c r="F102" s="66"/>
      <c r="G102" s="66"/>
      <c r="H102" s="66"/>
      <c r="I102" s="70">
        <f>I105+I107+I103</f>
        <v>0</v>
      </c>
      <c r="J102" s="63">
        <f>J105+J107</f>
        <v>0</v>
      </c>
    </row>
    <row r="103" spans="1:10" ht="15.75" customHeight="1" hidden="1">
      <c r="A103" s="68">
        <v>385</v>
      </c>
      <c r="B103" s="67" t="s">
        <v>151</v>
      </c>
      <c r="C103" s="69" t="s">
        <v>20</v>
      </c>
      <c r="D103" s="69" t="s">
        <v>8</v>
      </c>
      <c r="E103" s="66" t="s">
        <v>28</v>
      </c>
      <c r="F103" s="66" t="s">
        <v>144</v>
      </c>
      <c r="G103" s="66" t="s">
        <v>156</v>
      </c>
      <c r="H103" s="66"/>
      <c r="I103" s="70">
        <f>I104</f>
        <v>0</v>
      </c>
      <c r="J103" s="63"/>
    </row>
    <row r="104" spans="1:10" ht="30" customHeight="1" hidden="1">
      <c r="A104" s="68">
        <v>385</v>
      </c>
      <c r="B104" s="67" t="s">
        <v>80</v>
      </c>
      <c r="C104" s="69" t="s">
        <v>20</v>
      </c>
      <c r="D104" s="69" t="s">
        <v>8</v>
      </c>
      <c r="E104" s="66" t="s">
        <v>28</v>
      </c>
      <c r="F104" s="66" t="s">
        <v>144</v>
      </c>
      <c r="G104" s="66" t="s">
        <v>156</v>
      </c>
      <c r="H104" s="66" t="s">
        <v>81</v>
      </c>
      <c r="I104" s="70">
        <v>0</v>
      </c>
      <c r="J104" s="63"/>
    </row>
    <row r="105" spans="1:10" ht="15.75" customHeight="1" hidden="1">
      <c r="A105" s="68">
        <v>385</v>
      </c>
      <c r="B105" s="67" t="s">
        <v>171</v>
      </c>
      <c r="C105" s="69" t="s">
        <v>20</v>
      </c>
      <c r="D105" s="69" t="s">
        <v>8</v>
      </c>
      <c r="E105" s="66" t="s">
        <v>28</v>
      </c>
      <c r="F105" s="66" t="s">
        <v>144</v>
      </c>
      <c r="G105" s="66" t="s">
        <v>190</v>
      </c>
      <c r="H105" s="66"/>
      <c r="I105" s="70">
        <f>I106</f>
        <v>0</v>
      </c>
      <c r="J105" s="63">
        <f>J106</f>
        <v>0</v>
      </c>
    </row>
    <row r="106" spans="1:10" ht="30" customHeight="1" hidden="1">
      <c r="A106" s="68">
        <v>385</v>
      </c>
      <c r="B106" s="67" t="s">
        <v>80</v>
      </c>
      <c r="C106" s="69" t="s">
        <v>20</v>
      </c>
      <c r="D106" s="69" t="s">
        <v>8</v>
      </c>
      <c r="E106" s="66" t="s">
        <v>28</v>
      </c>
      <c r="F106" s="66" t="s">
        <v>144</v>
      </c>
      <c r="G106" s="66" t="s">
        <v>190</v>
      </c>
      <c r="H106" s="66" t="s">
        <v>81</v>
      </c>
      <c r="I106" s="70">
        <v>0</v>
      </c>
      <c r="J106" s="63">
        <f>I106</f>
        <v>0</v>
      </c>
    </row>
    <row r="107" spans="1:10" ht="15.75" customHeight="1" hidden="1">
      <c r="A107" s="68">
        <v>385</v>
      </c>
      <c r="B107" s="67" t="s">
        <v>77</v>
      </c>
      <c r="C107" s="69" t="s">
        <v>20</v>
      </c>
      <c r="D107" s="69" t="s">
        <v>8</v>
      </c>
      <c r="E107" s="66" t="s">
        <v>43</v>
      </c>
      <c r="F107" s="66" t="s">
        <v>78</v>
      </c>
      <c r="G107" s="66" t="s">
        <v>130</v>
      </c>
      <c r="H107" s="66"/>
      <c r="I107" s="70">
        <f>I108</f>
        <v>0</v>
      </c>
      <c r="J107" s="63">
        <f>J108</f>
        <v>0</v>
      </c>
    </row>
    <row r="108" spans="1:10" ht="30" customHeight="1" hidden="1">
      <c r="A108" s="68">
        <v>385</v>
      </c>
      <c r="B108" s="67" t="s">
        <v>80</v>
      </c>
      <c r="C108" s="69" t="s">
        <v>20</v>
      </c>
      <c r="D108" s="69" t="s">
        <v>8</v>
      </c>
      <c r="E108" s="66" t="s">
        <v>43</v>
      </c>
      <c r="F108" s="66" t="s">
        <v>78</v>
      </c>
      <c r="G108" s="66" t="s">
        <v>130</v>
      </c>
      <c r="H108" s="66" t="s">
        <v>81</v>
      </c>
      <c r="I108" s="70">
        <v>0</v>
      </c>
      <c r="J108" s="63">
        <v>0</v>
      </c>
    </row>
    <row r="109" spans="1:10" ht="15.75" customHeight="1">
      <c r="A109" s="68">
        <v>385</v>
      </c>
      <c r="B109" s="61" t="s">
        <v>23</v>
      </c>
      <c r="C109" s="62" t="s">
        <v>20</v>
      </c>
      <c r="D109" s="62" t="s">
        <v>19</v>
      </c>
      <c r="E109" s="66"/>
      <c r="F109" s="66"/>
      <c r="G109" s="66"/>
      <c r="H109" s="66"/>
      <c r="I109" s="70">
        <f>I110+I113+I115+I117+I121+I123+I125+I131+I128</f>
        <v>21070346.98</v>
      </c>
      <c r="J109" s="63">
        <f>J110+J113+J115+J117+J121+J125+J129</f>
        <v>0</v>
      </c>
    </row>
    <row r="110" spans="1:10" s="115" customFormat="1" ht="30" customHeight="1">
      <c r="A110" s="113">
        <v>385</v>
      </c>
      <c r="B110" s="114" t="s">
        <v>172</v>
      </c>
      <c r="C110" s="88" t="s">
        <v>20</v>
      </c>
      <c r="D110" s="88" t="s">
        <v>19</v>
      </c>
      <c r="E110" s="88" t="s">
        <v>7</v>
      </c>
      <c r="F110" s="88" t="s">
        <v>144</v>
      </c>
      <c r="G110" s="88" t="s">
        <v>157</v>
      </c>
      <c r="H110" s="88"/>
      <c r="I110" s="70">
        <f>I111+I112</f>
        <v>1986808</v>
      </c>
      <c r="J110" s="63"/>
    </row>
    <row r="111" spans="1:10" ht="18" customHeight="1">
      <c r="A111" s="7">
        <v>385</v>
      </c>
      <c r="B111" s="67" t="s">
        <v>79</v>
      </c>
      <c r="C111" s="62" t="s">
        <v>20</v>
      </c>
      <c r="D111" s="62" t="s">
        <v>19</v>
      </c>
      <c r="E111" s="66" t="s">
        <v>7</v>
      </c>
      <c r="F111" s="66" t="s">
        <v>144</v>
      </c>
      <c r="G111" s="66" t="s">
        <v>157</v>
      </c>
      <c r="H111" s="66" t="s">
        <v>176</v>
      </c>
      <c r="I111" s="70">
        <v>244952</v>
      </c>
      <c r="J111" s="63"/>
    </row>
    <row r="112" spans="1:11" ht="30" customHeight="1">
      <c r="A112" s="68">
        <v>385</v>
      </c>
      <c r="B112" s="67" t="s">
        <v>80</v>
      </c>
      <c r="C112" s="69" t="s">
        <v>20</v>
      </c>
      <c r="D112" s="69" t="s">
        <v>19</v>
      </c>
      <c r="E112" s="66" t="s">
        <v>7</v>
      </c>
      <c r="F112" s="66" t="s">
        <v>144</v>
      </c>
      <c r="G112" s="66" t="s">
        <v>157</v>
      </c>
      <c r="H112" s="66" t="s">
        <v>81</v>
      </c>
      <c r="I112" s="70">
        <f>1699750+42106</f>
        <v>1741856</v>
      </c>
      <c r="J112" s="63"/>
      <c r="K112" s="30"/>
    </row>
    <row r="113" spans="1:10" s="115" customFormat="1" ht="30" customHeight="1">
      <c r="A113" s="113">
        <v>385</v>
      </c>
      <c r="B113" s="114" t="s">
        <v>172</v>
      </c>
      <c r="C113" s="88" t="s">
        <v>20</v>
      </c>
      <c r="D113" s="88" t="s">
        <v>19</v>
      </c>
      <c r="E113" s="88" t="s">
        <v>7</v>
      </c>
      <c r="F113" s="88" t="s">
        <v>144</v>
      </c>
      <c r="G113" s="88" t="s">
        <v>158</v>
      </c>
      <c r="H113" s="88"/>
      <c r="I113" s="70">
        <f>I114</f>
        <v>6500</v>
      </c>
      <c r="J113" s="63"/>
    </row>
    <row r="114" spans="1:10" ht="30" customHeight="1">
      <c r="A114" s="68">
        <v>385</v>
      </c>
      <c r="B114" s="67" t="s">
        <v>80</v>
      </c>
      <c r="C114" s="69" t="s">
        <v>20</v>
      </c>
      <c r="D114" s="69" t="s">
        <v>19</v>
      </c>
      <c r="E114" s="66" t="s">
        <v>7</v>
      </c>
      <c r="F114" s="66" t="s">
        <v>144</v>
      </c>
      <c r="G114" s="66" t="s">
        <v>158</v>
      </c>
      <c r="H114" s="66" t="s">
        <v>81</v>
      </c>
      <c r="I114" s="70">
        <v>6500</v>
      </c>
      <c r="J114" s="63"/>
    </row>
    <row r="115" spans="1:10" s="115" customFormat="1" ht="30" customHeight="1">
      <c r="A115" s="113">
        <v>385</v>
      </c>
      <c r="B115" s="114" t="s">
        <v>172</v>
      </c>
      <c r="C115" s="88" t="s">
        <v>20</v>
      </c>
      <c r="D115" s="88" t="s">
        <v>19</v>
      </c>
      <c r="E115" s="88" t="s">
        <v>7</v>
      </c>
      <c r="F115" s="88" t="s">
        <v>144</v>
      </c>
      <c r="G115" s="88" t="s">
        <v>159</v>
      </c>
      <c r="H115" s="88"/>
      <c r="I115" s="70">
        <f>I116</f>
        <v>52400</v>
      </c>
      <c r="J115" s="63"/>
    </row>
    <row r="116" spans="1:10" ht="30" customHeight="1">
      <c r="A116" s="68">
        <v>385</v>
      </c>
      <c r="B116" s="67" t="s">
        <v>80</v>
      </c>
      <c r="C116" s="69" t="s">
        <v>20</v>
      </c>
      <c r="D116" s="69" t="s">
        <v>19</v>
      </c>
      <c r="E116" s="66" t="s">
        <v>7</v>
      </c>
      <c r="F116" s="66" t="s">
        <v>144</v>
      </c>
      <c r="G116" s="66" t="s">
        <v>159</v>
      </c>
      <c r="H116" s="66" t="s">
        <v>81</v>
      </c>
      <c r="I116" s="70">
        <v>52400</v>
      </c>
      <c r="J116" s="63"/>
    </row>
    <row r="117" spans="1:10" s="115" customFormat="1" ht="30" customHeight="1">
      <c r="A117" s="113">
        <v>385</v>
      </c>
      <c r="B117" s="114" t="s">
        <v>172</v>
      </c>
      <c r="C117" s="88" t="s">
        <v>20</v>
      </c>
      <c r="D117" s="88" t="s">
        <v>19</v>
      </c>
      <c r="E117" s="88" t="s">
        <v>7</v>
      </c>
      <c r="F117" s="88" t="s">
        <v>144</v>
      </c>
      <c r="G117" s="88" t="s">
        <v>160</v>
      </c>
      <c r="H117" s="88"/>
      <c r="I117" s="70">
        <f>I118+I119+I120</f>
        <v>1468355</v>
      </c>
      <c r="J117" s="63"/>
    </row>
    <row r="118" spans="1:10" ht="20.25" customHeight="1">
      <c r="A118" s="7">
        <v>385</v>
      </c>
      <c r="B118" s="67" t="s">
        <v>79</v>
      </c>
      <c r="C118" s="69" t="s">
        <v>20</v>
      </c>
      <c r="D118" s="69" t="s">
        <v>19</v>
      </c>
      <c r="E118" s="66" t="s">
        <v>7</v>
      </c>
      <c r="F118" s="66" t="s">
        <v>144</v>
      </c>
      <c r="G118" s="66" t="s">
        <v>160</v>
      </c>
      <c r="H118" s="66" t="s">
        <v>176</v>
      </c>
      <c r="I118" s="70">
        <f>1253999-100000</f>
        <v>1153999</v>
      </c>
      <c r="J118" s="63"/>
    </row>
    <row r="119" spans="1:10" ht="30" customHeight="1">
      <c r="A119" s="68">
        <v>385</v>
      </c>
      <c r="B119" s="67" t="s">
        <v>80</v>
      </c>
      <c r="C119" s="69" t="s">
        <v>20</v>
      </c>
      <c r="D119" s="69" t="s">
        <v>19</v>
      </c>
      <c r="E119" s="66" t="s">
        <v>7</v>
      </c>
      <c r="F119" s="66" t="s">
        <v>144</v>
      </c>
      <c r="G119" s="66" t="s">
        <v>160</v>
      </c>
      <c r="H119" s="66" t="s">
        <v>81</v>
      </c>
      <c r="I119" s="70">
        <f>1199356-58910.41+58910.41-600000-200000-90000</f>
        <v>309356</v>
      </c>
      <c r="J119" s="63"/>
    </row>
    <row r="120" spans="1:10" ht="18.75" customHeight="1">
      <c r="A120" s="68">
        <v>385</v>
      </c>
      <c r="B120" s="67" t="s">
        <v>82</v>
      </c>
      <c r="C120" s="69" t="s">
        <v>20</v>
      </c>
      <c r="D120" s="69" t="s">
        <v>19</v>
      </c>
      <c r="E120" s="66" t="s">
        <v>7</v>
      </c>
      <c r="F120" s="66" t="s">
        <v>144</v>
      </c>
      <c r="G120" s="66" t="s">
        <v>160</v>
      </c>
      <c r="H120" s="66" t="s">
        <v>83</v>
      </c>
      <c r="I120" s="70">
        <v>5000</v>
      </c>
      <c r="J120" s="63"/>
    </row>
    <row r="121" spans="1:10" ht="30" customHeight="1" hidden="1">
      <c r="A121" s="7">
        <v>385</v>
      </c>
      <c r="B121" s="67" t="s">
        <v>116</v>
      </c>
      <c r="C121" s="62" t="s">
        <v>20</v>
      </c>
      <c r="D121" s="62" t="s">
        <v>19</v>
      </c>
      <c r="E121" s="66" t="s">
        <v>7</v>
      </c>
      <c r="F121" s="66" t="s">
        <v>144</v>
      </c>
      <c r="G121" s="66" t="s">
        <v>191</v>
      </c>
      <c r="H121" s="66"/>
      <c r="I121" s="70">
        <f>I122</f>
        <v>0</v>
      </c>
      <c r="J121" s="63">
        <f>J122</f>
        <v>0</v>
      </c>
    </row>
    <row r="122" spans="1:10" ht="30" customHeight="1" hidden="1">
      <c r="A122" s="68">
        <v>385</v>
      </c>
      <c r="B122" s="65" t="s">
        <v>80</v>
      </c>
      <c r="C122" s="69" t="s">
        <v>20</v>
      </c>
      <c r="D122" s="69" t="s">
        <v>19</v>
      </c>
      <c r="E122" s="66" t="s">
        <v>7</v>
      </c>
      <c r="F122" s="66" t="s">
        <v>144</v>
      </c>
      <c r="G122" s="66" t="s">
        <v>191</v>
      </c>
      <c r="H122" s="66" t="s">
        <v>81</v>
      </c>
      <c r="I122" s="70">
        <v>0</v>
      </c>
      <c r="J122" s="63">
        <f>I122</f>
        <v>0</v>
      </c>
    </row>
    <row r="123" spans="1:10" ht="30" customHeight="1" hidden="1">
      <c r="A123" s="68">
        <v>385</v>
      </c>
      <c r="B123" s="67" t="s">
        <v>80</v>
      </c>
      <c r="C123" s="69" t="s">
        <v>20</v>
      </c>
      <c r="D123" s="69" t="s">
        <v>19</v>
      </c>
      <c r="E123" s="66" t="s">
        <v>7</v>
      </c>
      <c r="F123" s="66" t="s">
        <v>144</v>
      </c>
      <c r="G123" s="66" t="s">
        <v>173</v>
      </c>
      <c r="H123" s="66"/>
      <c r="I123" s="70">
        <f>I124</f>
        <v>0</v>
      </c>
      <c r="J123" s="63"/>
    </row>
    <row r="124" spans="1:10" ht="30" customHeight="1" hidden="1">
      <c r="A124" s="68">
        <v>385</v>
      </c>
      <c r="B124" s="65" t="s">
        <v>80</v>
      </c>
      <c r="C124" s="69" t="s">
        <v>20</v>
      </c>
      <c r="D124" s="69" t="s">
        <v>19</v>
      </c>
      <c r="E124" s="66" t="s">
        <v>7</v>
      </c>
      <c r="F124" s="66" t="s">
        <v>144</v>
      </c>
      <c r="G124" s="66" t="s">
        <v>173</v>
      </c>
      <c r="H124" s="66" t="s">
        <v>81</v>
      </c>
      <c r="I124" s="70">
        <v>0</v>
      </c>
      <c r="J124" s="63"/>
    </row>
    <row r="125" spans="1:10" s="115" customFormat="1" ht="48" customHeight="1">
      <c r="A125" s="113">
        <v>385</v>
      </c>
      <c r="B125" s="114" t="s">
        <v>174</v>
      </c>
      <c r="C125" s="88" t="s">
        <v>20</v>
      </c>
      <c r="D125" s="88" t="s">
        <v>19</v>
      </c>
      <c r="E125" s="88" t="s">
        <v>7</v>
      </c>
      <c r="F125" s="88" t="s">
        <v>144</v>
      </c>
      <c r="G125" s="88" t="s">
        <v>173</v>
      </c>
      <c r="H125" s="88"/>
      <c r="I125" s="70">
        <f>I126</f>
        <v>3858523.950000001</v>
      </c>
      <c r="J125" s="63"/>
    </row>
    <row r="126" spans="1:10" ht="30" customHeight="1">
      <c r="A126" s="68">
        <v>385</v>
      </c>
      <c r="B126" s="65" t="s">
        <v>80</v>
      </c>
      <c r="C126" s="69" t="s">
        <v>20</v>
      </c>
      <c r="D126" s="69" t="s">
        <v>19</v>
      </c>
      <c r="E126" s="66" t="s">
        <v>7</v>
      </c>
      <c r="F126" s="66" t="s">
        <v>144</v>
      </c>
      <c r="G126" s="66" t="s">
        <v>173</v>
      </c>
      <c r="H126" s="66" t="s">
        <v>81</v>
      </c>
      <c r="I126" s="70">
        <f>4051450.15+4726691.84+8778141.99-4051450.15+3858523.95-8778141.99-4726691.84</f>
        <v>3858523.950000001</v>
      </c>
      <c r="J126" s="70"/>
    </row>
    <row r="127" spans="1:10" ht="30" customHeight="1">
      <c r="A127" s="68">
        <v>385</v>
      </c>
      <c r="B127" s="75" t="s">
        <v>174</v>
      </c>
      <c r="C127" s="69" t="s">
        <v>20</v>
      </c>
      <c r="D127" s="69" t="s">
        <v>19</v>
      </c>
      <c r="E127" s="66" t="s">
        <v>7</v>
      </c>
      <c r="F127" s="66" t="s">
        <v>144</v>
      </c>
      <c r="G127" s="66" t="s">
        <v>227</v>
      </c>
      <c r="H127" s="66"/>
      <c r="I127" s="70">
        <f>I128</f>
        <v>13697760.03</v>
      </c>
      <c r="J127" s="70"/>
    </row>
    <row r="128" spans="1:10" ht="30" customHeight="1">
      <c r="A128" s="68">
        <v>385</v>
      </c>
      <c r="B128" s="65" t="s">
        <v>80</v>
      </c>
      <c r="C128" s="69" t="s">
        <v>20</v>
      </c>
      <c r="D128" s="69" t="s">
        <v>19</v>
      </c>
      <c r="E128" s="66" t="s">
        <v>7</v>
      </c>
      <c r="F128" s="66" t="s">
        <v>144</v>
      </c>
      <c r="G128" s="66" t="s">
        <v>227</v>
      </c>
      <c r="H128" s="66" t="s">
        <v>81</v>
      </c>
      <c r="I128" s="70">
        <f>192926.2+8778141.99+4726691.84</f>
        <v>13697760.03</v>
      </c>
      <c r="J128" s="70">
        <v>13504833.83</v>
      </c>
    </row>
    <row r="129" spans="1:10" s="115" customFormat="1" ht="45" customHeight="1">
      <c r="A129" s="113">
        <v>385</v>
      </c>
      <c r="B129" s="114" t="s">
        <v>112</v>
      </c>
      <c r="C129" s="88" t="s">
        <v>34</v>
      </c>
      <c r="D129" s="88" t="s">
        <v>19</v>
      </c>
      <c r="E129" s="88" t="s">
        <v>12</v>
      </c>
      <c r="F129" s="88" t="s">
        <v>144</v>
      </c>
      <c r="G129" s="88" t="s">
        <v>131</v>
      </c>
      <c r="H129" s="88"/>
      <c r="I129" s="70">
        <f>I130</f>
        <v>5000</v>
      </c>
      <c r="J129" s="63"/>
    </row>
    <row r="130" spans="1:10" ht="30" customHeight="1">
      <c r="A130" s="68">
        <v>385</v>
      </c>
      <c r="B130" s="65" t="s">
        <v>80</v>
      </c>
      <c r="C130" s="69" t="s">
        <v>34</v>
      </c>
      <c r="D130" s="69" t="s">
        <v>19</v>
      </c>
      <c r="E130" s="66" t="s">
        <v>12</v>
      </c>
      <c r="F130" s="66" t="s">
        <v>144</v>
      </c>
      <c r="G130" s="66" t="s">
        <v>131</v>
      </c>
      <c r="H130" s="66" t="s">
        <v>81</v>
      </c>
      <c r="I130" s="70">
        <v>5000</v>
      </c>
      <c r="J130" s="63"/>
    </row>
    <row r="131" spans="1:10" ht="30" customHeight="1" hidden="1">
      <c r="A131" s="68">
        <v>385</v>
      </c>
      <c r="B131" s="75" t="s">
        <v>162</v>
      </c>
      <c r="C131" s="69" t="s">
        <v>20</v>
      </c>
      <c r="D131" s="69" t="s">
        <v>19</v>
      </c>
      <c r="E131" s="66" t="s">
        <v>43</v>
      </c>
      <c r="F131" s="66" t="s">
        <v>144</v>
      </c>
      <c r="G131" s="66" t="s">
        <v>163</v>
      </c>
      <c r="H131" s="66"/>
      <c r="I131" s="70">
        <f>I132</f>
        <v>0</v>
      </c>
      <c r="J131" s="63"/>
    </row>
    <row r="132" spans="1:10" ht="30" customHeight="1" hidden="1">
      <c r="A132" s="68">
        <v>385</v>
      </c>
      <c r="B132" s="65" t="s">
        <v>80</v>
      </c>
      <c r="C132" s="69" t="s">
        <v>20</v>
      </c>
      <c r="D132" s="69" t="s">
        <v>19</v>
      </c>
      <c r="E132" s="66" t="s">
        <v>43</v>
      </c>
      <c r="F132" s="66" t="s">
        <v>144</v>
      </c>
      <c r="G132" s="66" t="s">
        <v>163</v>
      </c>
      <c r="H132" s="66" t="s">
        <v>81</v>
      </c>
      <c r="I132" s="70"/>
      <c r="J132" s="63"/>
    </row>
    <row r="133" spans="1:10" ht="18.75" customHeight="1" hidden="1">
      <c r="A133" s="68">
        <v>385</v>
      </c>
      <c r="B133" s="67" t="s">
        <v>126</v>
      </c>
      <c r="C133" s="69" t="s">
        <v>34</v>
      </c>
      <c r="D133" s="69" t="s">
        <v>10</v>
      </c>
      <c r="E133" s="66"/>
      <c r="F133" s="66"/>
      <c r="G133" s="66"/>
      <c r="H133" s="66"/>
      <c r="I133" s="70">
        <f>I134</f>
        <v>0</v>
      </c>
      <c r="J133" s="63">
        <f>J134</f>
        <v>0</v>
      </c>
    </row>
    <row r="134" spans="1:10" ht="15.75" customHeight="1" hidden="1">
      <c r="A134" s="68">
        <v>385</v>
      </c>
      <c r="B134" s="65" t="s">
        <v>55</v>
      </c>
      <c r="C134" s="69" t="s">
        <v>34</v>
      </c>
      <c r="D134" s="69" t="s">
        <v>19</v>
      </c>
      <c r="E134" s="66"/>
      <c r="F134" s="66"/>
      <c r="G134" s="66"/>
      <c r="H134" s="66"/>
      <c r="I134" s="70">
        <f>I137+I135</f>
        <v>0</v>
      </c>
      <c r="J134" s="63">
        <f>J137</f>
        <v>0</v>
      </c>
    </row>
    <row r="135" spans="1:10" ht="45" customHeight="1" hidden="1">
      <c r="A135" s="68">
        <v>385</v>
      </c>
      <c r="B135" s="75" t="s">
        <v>174</v>
      </c>
      <c r="C135" s="69" t="s">
        <v>34</v>
      </c>
      <c r="D135" s="69" t="s">
        <v>19</v>
      </c>
      <c r="E135" s="66" t="s">
        <v>12</v>
      </c>
      <c r="F135" s="66" t="s">
        <v>144</v>
      </c>
      <c r="G135" s="66" t="s">
        <v>161</v>
      </c>
      <c r="H135" s="66"/>
      <c r="I135" s="70">
        <f>I136</f>
        <v>0</v>
      </c>
      <c r="J135" s="63"/>
    </row>
    <row r="136" spans="1:10" ht="30" customHeight="1" hidden="1">
      <c r="A136" s="68">
        <v>385</v>
      </c>
      <c r="B136" s="65" t="s">
        <v>80</v>
      </c>
      <c r="C136" s="69" t="s">
        <v>34</v>
      </c>
      <c r="D136" s="69" t="s">
        <v>19</v>
      </c>
      <c r="E136" s="66" t="s">
        <v>12</v>
      </c>
      <c r="F136" s="66" t="s">
        <v>144</v>
      </c>
      <c r="G136" s="66" t="s">
        <v>161</v>
      </c>
      <c r="H136" s="66" t="s">
        <v>81</v>
      </c>
      <c r="I136" s="70">
        <v>0</v>
      </c>
      <c r="J136" s="63"/>
    </row>
    <row r="137" spans="1:10" ht="30" customHeight="1" hidden="1">
      <c r="A137" s="68">
        <v>385</v>
      </c>
      <c r="B137" s="65" t="s">
        <v>77</v>
      </c>
      <c r="C137" s="69" t="s">
        <v>34</v>
      </c>
      <c r="D137" s="69" t="s">
        <v>19</v>
      </c>
      <c r="E137" s="66" t="s">
        <v>43</v>
      </c>
      <c r="F137" s="66" t="s">
        <v>78</v>
      </c>
      <c r="G137" s="66" t="s">
        <v>101</v>
      </c>
      <c r="H137" s="66"/>
      <c r="I137" s="70">
        <f>I138</f>
        <v>0</v>
      </c>
      <c r="J137" s="63">
        <f>J138</f>
        <v>0</v>
      </c>
    </row>
    <row r="138" spans="1:10" ht="30" customHeight="1" hidden="1">
      <c r="A138" s="68">
        <v>385</v>
      </c>
      <c r="B138" s="65" t="s">
        <v>80</v>
      </c>
      <c r="C138" s="69" t="s">
        <v>34</v>
      </c>
      <c r="D138" s="69" t="s">
        <v>19</v>
      </c>
      <c r="E138" s="66" t="s">
        <v>43</v>
      </c>
      <c r="F138" s="66" t="s">
        <v>78</v>
      </c>
      <c r="G138" s="66" t="s">
        <v>101</v>
      </c>
      <c r="H138" s="66" t="s">
        <v>81</v>
      </c>
      <c r="I138" s="70"/>
      <c r="J138" s="63">
        <f>I138</f>
        <v>0</v>
      </c>
    </row>
    <row r="139" spans="1:10" ht="30" customHeight="1" hidden="1">
      <c r="A139" s="68">
        <v>385</v>
      </c>
      <c r="B139" s="75" t="s">
        <v>56</v>
      </c>
      <c r="C139" s="69" t="s">
        <v>34</v>
      </c>
      <c r="D139" s="69" t="s">
        <v>20</v>
      </c>
      <c r="E139" s="66"/>
      <c r="F139" s="66"/>
      <c r="G139" s="66"/>
      <c r="H139" s="66"/>
      <c r="I139" s="70">
        <f>I140</f>
        <v>0</v>
      </c>
      <c r="J139" s="63"/>
    </row>
    <row r="140" spans="1:10" ht="30" customHeight="1" hidden="1">
      <c r="A140" s="68">
        <v>385</v>
      </c>
      <c r="B140" s="75" t="s">
        <v>55</v>
      </c>
      <c r="C140" s="69" t="s">
        <v>34</v>
      </c>
      <c r="D140" s="69" t="s">
        <v>20</v>
      </c>
      <c r="E140" s="66" t="s">
        <v>57</v>
      </c>
      <c r="F140" s="66" t="s">
        <v>7</v>
      </c>
      <c r="G140" s="66" t="s">
        <v>10</v>
      </c>
      <c r="H140" s="66"/>
      <c r="I140" s="70">
        <f>I141</f>
        <v>0</v>
      </c>
      <c r="J140" s="63"/>
    </row>
    <row r="141" spans="1:10" ht="30" customHeight="1" hidden="1">
      <c r="A141" s="68">
        <v>385</v>
      </c>
      <c r="B141" s="75" t="s">
        <v>18</v>
      </c>
      <c r="C141" s="69" t="s">
        <v>34</v>
      </c>
      <c r="D141" s="69" t="s">
        <v>20</v>
      </c>
      <c r="E141" s="66" t="s">
        <v>57</v>
      </c>
      <c r="F141" s="66" t="s">
        <v>7</v>
      </c>
      <c r="G141" s="66" t="s">
        <v>10</v>
      </c>
      <c r="H141" s="66" t="s">
        <v>9</v>
      </c>
      <c r="I141" s="70">
        <v>0</v>
      </c>
      <c r="J141" s="63"/>
    </row>
    <row r="142" spans="1:10" ht="15.75" customHeight="1" hidden="1">
      <c r="A142" s="68">
        <v>385</v>
      </c>
      <c r="B142" s="75" t="s">
        <v>25</v>
      </c>
      <c r="C142" s="69" t="s">
        <v>26</v>
      </c>
      <c r="D142" s="69" t="s">
        <v>26</v>
      </c>
      <c r="E142" s="66"/>
      <c r="F142" s="66"/>
      <c r="G142" s="66"/>
      <c r="H142" s="66"/>
      <c r="I142" s="70">
        <f>I143</f>
        <v>0</v>
      </c>
      <c r="J142" s="63"/>
    </row>
    <row r="143" spans="1:10" ht="15.75" customHeight="1" hidden="1">
      <c r="A143" s="68">
        <v>385</v>
      </c>
      <c r="B143" s="65" t="s">
        <v>77</v>
      </c>
      <c r="C143" s="69" t="s">
        <v>26</v>
      </c>
      <c r="D143" s="69" t="s">
        <v>26</v>
      </c>
      <c r="E143" s="66" t="s">
        <v>43</v>
      </c>
      <c r="F143" s="66" t="s">
        <v>144</v>
      </c>
      <c r="G143" s="66" t="s">
        <v>148</v>
      </c>
      <c r="H143" s="66"/>
      <c r="I143" s="70">
        <f>I144</f>
        <v>0</v>
      </c>
      <c r="J143" s="63"/>
    </row>
    <row r="144" spans="1:10" ht="15.75" customHeight="1" hidden="1">
      <c r="A144" s="68">
        <v>385</v>
      </c>
      <c r="B144" s="75" t="s">
        <v>32</v>
      </c>
      <c r="C144" s="69" t="s">
        <v>26</v>
      </c>
      <c r="D144" s="69" t="s">
        <v>26</v>
      </c>
      <c r="E144" s="66" t="s">
        <v>43</v>
      </c>
      <c r="F144" s="66" t="s">
        <v>144</v>
      </c>
      <c r="G144" s="66" t="s">
        <v>148</v>
      </c>
      <c r="H144" s="66" t="s">
        <v>63</v>
      </c>
      <c r="I144" s="70">
        <f>88120-88120</f>
        <v>0</v>
      </c>
      <c r="J144" s="63"/>
    </row>
    <row r="145" spans="1:10" ht="15.75" customHeight="1" hidden="1">
      <c r="A145" s="68">
        <v>385</v>
      </c>
      <c r="B145" s="76" t="s">
        <v>27</v>
      </c>
      <c r="C145" s="69" t="s">
        <v>28</v>
      </c>
      <c r="D145" s="69" t="s">
        <v>7</v>
      </c>
      <c r="E145" s="66"/>
      <c r="F145" s="66"/>
      <c r="G145" s="66"/>
      <c r="H145" s="66"/>
      <c r="I145" s="70">
        <f>I146+I148</f>
        <v>0</v>
      </c>
      <c r="J145" s="63">
        <f>J148</f>
        <v>0</v>
      </c>
    </row>
    <row r="146" spans="1:10" ht="15.75" customHeight="1" hidden="1">
      <c r="A146" s="68">
        <v>385</v>
      </c>
      <c r="B146" s="65" t="s">
        <v>77</v>
      </c>
      <c r="C146" s="69" t="s">
        <v>28</v>
      </c>
      <c r="D146" s="69" t="s">
        <v>7</v>
      </c>
      <c r="E146" s="66" t="s">
        <v>43</v>
      </c>
      <c r="F146" s="66" t="s">
        <v>144</v>
      </c>
      <c r="G146" s="66" t="s">
        <v>148</v>
      </c>
      <c r="H146" s="66"/>
      <c r="I146" s="70">
        <f>I147</f>
        <v>0</v>
      </c>
      <c r="J146" s="63"/>
    </row>
    <row r="147" spans="1:10" ht="15.75" customHeight="1" hidden="1">
      <c r="A147" s="68">
        <v>385</v>
      </c>
      <c r="B147" s="75" t="s">
        <v>32</v>
      </c>
      <c r="C147" s="69" t="s">
        <v>28</v>
      </c>
      <c r="D147" s="69" t="s">
        <v>7</v>
      </c>
      <c r="E147" s="66" t="s">
        <v>43</v>
      </c>
      <c r="F147" s="66" t="s">
        <v>144</v>
      </c>
      <c r="G147" s="66" t="s">
        <v>148</v>
      </c>
      <c r="H147" s="66" t="s">
        <v>63</v>
      </c>
      <c r="I147" s="70">
        <f>3301660.27-3301660.27</f>
        <v>0</v>
      </c>
      <c r="J147" s="63"/>
    </row>
    <row r="148" spans="1:10" ht="24.75" customHeight="1" hidden="1">
      <c r="A148" s="68">
        <v>385</v>
      </c>
      <c r="B148" s="75" t="s">
        <v>37</v>
      </c>
      <c r="C148" s="69" t="s">
        <v>28</v>
      </c>
      <c r="D148" s="69" t="s">
        <v>7</v>
      </c>
      <c r="E148" s="66" t="s">
        <v>43</v>
      </c>
      <c r="F148" s="66" t="s">
        <v>78</v>
      </c>
      <c r="G148" s="66" t="s">
        <v>101</v>
      </c>
      <c r="H148" s="66"/>
      <c r="I148" s="70">
        <f>I149</f>
        <v>0</v>
      </c>
      <c r="J148" s="63">
        <f>J149</f>
        <v>0</v>
      </c>
    </row>
    <row r="149" spans="1:10" ht="24.75" customHeight="1" hidden="1">
      <c r="A149" s="68">
        <v>385</v>
      </c>
      <c r="B149" s="75" t="s">
        <v>38</v>
      </c>
      <c r="C149" s="69" t="s">
        <v>28</v>
      </c>
      <c r="D149" s="69" t="s">
        <v>7</v>
      </c>
      <c r="E149" s="66" t="s">
        <v>43</v>
      </c>
      <c r="F149" s="66" t="s">
        <v>78</v>
      </c>
      <c r="G149" s="66" t="s">
        <v>101</v>
      </c>
      <c r="H149" s="66" t="s">
        <v>62</v>
      </c>
      <c r="I149" s="70">
        <v>0</v>
      </c>
      <c r="J149" s="63">
        <f>I149</f>
        <v>0</v>
      </c>
    </row>
    <row r="150" spans="1:10" ht="15.75" customHeight="1" hidden="1">
      <c r="A150" s="68">
        <v>385</v>
      </c>
      <c r="B150" s="67" t="s">
        <v>127</v>
      </c>
      <c r="C150" s="69" t="s">
        <v>30</v>
      </c>
      <c r="D150" s="69" t="s">
        <v>10</v>
      </c>
      <c r="E150" s="66"/>
      <c r="F150" s="66"/>
      <c r="G150" s="66"/>
      <c r="H150" s="66"/>
      <c r="I150" s="70">
        <f>I151</f>
        <v>0</v>
      </c>
      <c r="J150" s="63"/>
    </row>
    <row r="151" spans="1:10" ht="15.75" customHeight="1" hidden="1">
      <c r="A151" s="68">
        <v>385</v>
      </c>
      <c r="B151" s="75" t="s">
        <v>29</v>
      </c>
      <c r="C151" s="69" t="s">
        <v>30</v>
      </c>
      <c r="D151" s="69" t="s">
        <v>7</v>
      </c>
      <c r="E151" s="66"/>
      <c r="F151" s="66"/>
      <c r="G151" s="66"/>
      <c r="H151" s="66"/>
      <c r="I151" s="70">
        <f>I152</f>
        <v>0</v>
      </c>
      <c r="J151" s="63"/>
    </row>
    <row r="152" spans="1:10" ht="15.75" customHeight="1" hidden="1">
      <c r="A152" s="68">
        <v>385</v>
      </c>
      <c r="B152" s="65" t="s">
        <v>77</v>
      </c>
      <c r="C152" s="69" t="s">
        <v>30</v>
      </c>
      <c r="D152" s="69" t="s">
        <v>7</v>
      </c>
      <c r="E152" s="66" t="s">
        <v>43</v>
      </c>
      <c r="F152" s="66" t="s">
        <v>144</v>
      </c>
      <c r="G152" s="66" t="s">
        <v>164</v>
      </c>
      <c r="H152" s="66"/>
      <c r="I152" s="70">
        <f>I153</f>
        <v>0</v>
      </c>
      <c r="J152" s="63"/>
    </row>
    <row r="153" spans="1:10" ht="15.75" customHeight="1" hidden="1">
      <c r="A153" s="68">
        <v>385</v>
      </c>
      <c r="B153" s="77" t="s">
        <v>67</v>
      </c>
      <c r="C153" s="69" t="s">
        <v>30</v>
      </c>
      <c r="D153" s="69" t="s">
        <v>7</v>
      </c>
      <c r="E153" s="66" t="s">
        <v>43</v>
      </c>
      <c r="F153" s="66" t="s">
        <v>144</v>
      </c>
      <c r="G153" s="66" t="s">
        <v>164</v>
      </c>
      <c r="H153" s="66" t="s">
        <v>68</v>
      </c>
      <c r="I153" s="70">
        <v>0</v>
      </c>
      <c r="J153" s="63"/>
    </row>
    <row r="154" spans="1:10" ht="15.75" customHeight="1" hidden="1">
      <c r="A154" s="68">
        <v>385</v>
      </c>
      <c r="B154" s="77" t="s">
        <v>42</v>
      </c>
      <c r="C154" s="69" t="s">
        <v>30</v>
      </c>
      <c r="D154" s="69" t="s">
        <v>19</v>
      </c>
      <c r="E154" s="66"/>
      <c r="F154" s="66"/>
      <c r="G154" s="66"/>
      <c r="H154" s="66"/>
      <c r="I154" s="70">
        <f>I155+I157</f>
        <v>0</v>
      </c>
      <c r="J154" s="63"/>
    </row>
    <row r="155" spans="1:10" ht="15.75" customHeight="1" hidden="1">
      <c r="A155" s="68">
        <v>385</v>
      </c>
      <c r="B155" s="77" t="s">
        <v>21</v>
      </c>
      <c r="C155" s="69" t="s">
        <v>30</v>
      </c>
      <c r="D155" s="69" t="s">
        <v>19</v>
      </c>
      <c r="E155" s="66" t="s">
        <v>15</v>
      </c>
      <c r="F155" s="66" t="s">
        <v>20</v>
      </c>
      <c r="G155" s="66" t="s">
        <v>10</v>
      </c>
      <c r="H155" s="66"/>
      <c r="I155" s="70">
        <f>I156</f>
        <v>0</v>
      </c>
      <c r="J155" s="63"/>
    </row>
    <row r="156" spans="1:10" ht="15.75" customHeight="1" hidden="1">
      <c r="A156" s="68">
        <v>385</v>
      </c>
      <c r="B156" s="77" t="s">
        <v>69</v>
      </c>
      <c r="C156" s="69" t="s">
        <v>30</v>
      </c>
      <c r="D156" s="69" t="s">
        <v>19</v>
      </c>
      <c r="E156" s="66" t="s">
        <v>15</v>
      </c>
      <c r="F156" s="66" t="s">
        <v>20</v>
      </c>
      <c r="G156" s="66" t="s">
        <v>10</v>
      </c>
      <c r="H156" s="66" t="s">
        <v>71</v>
      </c>
      <c r="I156" s="70">
        <v>0</v>
      </c>
      <c r="J156" s="63"/>
    </row>
    <row r="157" spans="1:10" ht="15.75" customHeight="1" hidden="1">
      <c r="A157" s="68">
        <v>385</v>
      </c>
      <c r="B157" s="78" t="s">
        <v>70</v>
      </c>
      <c r="C157" s="69" t="s">
        <v>30</v>
      </c>
      <c r="D157" s="69" t="s">
        <v>19</v>
      </c>
      <c r="E157" s="66" t="s">
        <v>51</v>
      </c>
      <c r="F157" s="66" t="s">
        <v>52</v>
      </c>
      <c r="G157" s="66" t="s">
        <v>10</v>
      </c>
      <c r="H157" s="66"/>
      <c r="I157" s="70">
        <f>I158</f>
        <v>0</v>
      </c>
      <c r="J157" s="63"/>
    </row>
    <row r="158" spans="1:10" ht="15.75" customHeight="1" hidden="1">
      <c r="A158" s="68">
        <v>385</v>
      </c>
      <c r="B158" s="77" t="s">
        <v>69</v>
      </c>
      <c r="C158" s="69" t="s">
        <v>30</v>
      </c>
      <c r="D158" s="69" t="s">
        <v>19</v>
      </c>
      <c r="E158" s="66" t="s">
        <v>51</v>
      </c>
      <c r="F158" s="66" t="s">
        <v>52</v>
      </c>
      <c r="G158" s="66" t="s">
        <v>10</v>
      </c>
      <c r="H158" s="66" t="s">
        <v>71</v>
      </c>
      <c r="I158" s="70">
        <v>0</v>
      </c>
      <c r="J158" s="63"/>
    </row>
    <row r="159" spans="1:10" ht="15.75" customHeight="1">
      <c r="A159" s="68">
        <v>385</v>
      </c>
      <c r="B159" s="61" t="s">
        <v>128</v>
      </c>
      <c r="C159" s="69" t="s">
        <v>14</v>
      </c>
      <c r="D159" s="69" t="s">
        <v>10</v>
      </c>
      <c r="E159" s="66"/>
      <c r="F159" s="66"/>
      <c r="G159" s="66"/>
      <c r="H159" s="66"/>
      <c r="I159" s="70">
        <f>I160</f>
        <v>90000</v>
      </c>
      <c r="J159" s="63">
        <f>J160</f>
        <v>0</v>
      </c>
    </row>
    <row r="160" spans="1:10" ht="15.75" customHeight="1">
      <c r="A160" s="68">
        <v>385</v>
      </c>
      <c r="B160" s="75" t="s">
        <v>31</v>
      </c>
      <c r="C160" s="69" t="s">
        <v>14</v>
      </c>
      <c r="D160" s="69" t="s">
        <v>7</v>
      </c>
      <c r="E160" s="66"/>
      <c r="F160" s="66"/>
      <c r="G160" s="66"/>
      <c r="H160" s="66"/>
      <c r="I160" s="70">
        <f>I163+I165+I161</f>
        <v>90000</v>
      </c>
      <c r="J160" s="63">
        <f>J165</f>
        <v>0</v>
      </c>
    </row>
    <row r="161" spans="1:10" ht="24.75" customHeight="1" hidden="1">
      <c r="A161" s="68">
        <v>385</v>
      </c>
      <c r="B161" s="75" t="s">
        <v>119</v>
      </c>
      <c r="C161" s="69" t="s">
        <v>14</v>
      </c>
      <c r="D161" s="69" t="s">
        <v>7</v>
      </c>
      <c r="E161" s="66" t="s">
        <v>24</v>
      </c>
      <c r="F161" s="66" t="s">
        <v>78</v>
      </c>
      <c r="G161" s="66" t="s">
        <v>115</v>
      </c>
      <c r="H161" s="66"/>
      <c r="I161" s="70">
        <f>I162</f>
        <v>0</v>
      </c>
      <c r="J161" s="63"/>
    </row>
    <row r="162" spans="1:10" ht="29.25" customHeight="1" hidden="1">
      <c r="A162" s="68">
        <v>385</v>
      </c>
      <c r="B162" s="65" t="s">
        <v>80</v>
      </c>
      <c r="C162" s="69" t="s">
        <v>14</v>
      </c>
      <c r="D162" s="69" t="s">
        <v>7</v>
      </c>
      <c r="E162" s="66" t="s">
        <v>24</v>
      </c>
      <c r="F162" s="66" t="s">
        <v>78</v>
      </c>
      <c r="G162" s="66" t="s">
        <v>115</v>
      </c>
      <c r="H162" s="66" t="s">
        <v>81</v>
      </c>
      <c r="I162" s="70">
        <v>0</v>
      </c>
      <c r="J162" s="63"/>
    </row>
    <row r="163" spans="1:10" ht="30" customHeight="1">
      <c r="A163" s="68">
        <v>385</v>
      </c>
      <c r="B163" s="71" t="s">
        <v>175</v>
      </c>
      <c r="C163" s="69" t="s">
        <v>14</v>
      </c>
      <c r="D163" s="69" t="s">
        <v>7</v>
      </c>
      <c r="E163" s="66" t="s">
        <v>24</v>
      </c>
      <c r="F163" s="66" t="s">
        <v>144</v>
      </c>
      <c r="G163" s="66" t="s">
        <v>165</v>
      </c>
      <c r="H163" s="66"/>
      <c r="I163" s="70">
        <f>I164</f>
        <v>90000</v>
      </c>
      <c r="J163" s="63">
        <f>J164</f>
        <v>0</v>
      </c>
    </row>
    <row r="164" spans="1:10" ht="30" customHeight="1">
      <c r="A164" s="68">
        <v>385</v>
      </c>
      <c r="B164" s="65" t="s">
        <v>80</v>
      </c>
      <c r="C164" s="69" t="s">
        <v>14</v>
      </c>
      <c r="D164" s="69" t="s">
        <v>7</v>
      </c>
      <c r="E164" s="66" t="s">
        <v>24</v>
      </c>
      <c r="F164" s="66" t="s">
        <v>144</v>
      </c>
      <c r="G164" s="66" t="s">
        <v>165</v>
      </c>
      <c r="H164" s="66" t="s">
        <v>81</v>
      </c>
      <c r="I164" s="70">
        <v>90000</v>
      </c>
      <c r="J164" s="63">
        <v>0</v>
      </c>
    </row>
    <row r="165" spans="1:10" ht="30" customHeight="1" hidden="1">
      <c r="A165" s="68">
        <v>385</v>
      </c>
      <c r="B165" s="71" t="s">
        <v>192</v>
      </c>
      <c r="C165" s="69" t="s">
        <v>14</v>
      </c>
      <c r="D165" s="69" t="s">
        <v>7</v>
      </c>
      <c r="E165" s="66" t="s">
        <v>24</v>
      </c>
      <c r="F165" s="66" t="s">
        <v>144</v>
      </c>
      <c r="G165" s="66" t="s">
        <v>193</v>
      </c>
      <c r="H165" s="66"/>
      <c r="I165" s="70">
        <f>I166+I167+I168</f>
        <v>0</v>
      </c>
      <c r="J165" s="63"/>
    </row>
    <row r="166" spans="1:10" ht="17.25" customHeight="1" hidden="1">
      <c r="A166" s="68">
        <v>385</v>
      </c>
      <c r="B166" s="67" t="s">
        <v>79</v>
      </c>
      <c r="C166" s="69" t="s">
        <v>14</v>
      </c>
      <c r="D166" s="69" t="s">
        <v>7</v>
      </c>
      <c r="E166" s="66" t="s">
        <v>24</v>
      </c>
      <c r="F166" s="66" t="s">
        <v>144</v>
      </c>
      <c r="G166" s="66" t="s">
        <v>193</v>
      </c>
      <c r="H166" s="66" t="s">
        <v>63</v>
      </c>
      <c r="I166" s="70">
        <f>295000-295000</f>
        <v>0</v>
      </c>
      <c r="J166" s="63"/>
    </row>
    <row r="167" spans="1:10" ht="30" customHeight="1" hidden="1">
      <c r="A167" s="68">
        <v>385</v>
      </c>
      <c r="B167" s="65" t="s">
        <v>80</v>
      </c>
      <c r="C167" s="69" t="s">
        <v>14</v>
      </c>
      <c r="D167" s="69" t="s">
        <v>7</v>
      </c>
      <c r="E167" s="66" t="s">
        <v>24</v>
      </c>
      <c r="F167" s="66" t="s">
        <v>144</v>
      </c>
      <c r="G167" s="66" t="s">
        <v>193</v>
      </c>
      <c r="H167" s="66" t="s">
        <v>81</v>
      </c>
      <c r="I167" s="70">
        <v>0</v>
      </c>
      <c r="J167" s="63">
        <f>I167</f>
        <v>0</v>
      </c>
    </row>
    <row r="168" spans="1:10" ht="15" customHeight="1" hidden="1">
      <c r="A168" s="68">
        <v>385</v>
      </c>
      <c r="B168" s="65" t="s">
        <v>194</v>
      </c>
      <c r="C168" s="69" t="s">
        <v>14</v>
      </c>
      <c r="D168" s="69" t="s">
        <v>7</v>
      </c>
      <c r="E168" s="66" t="s">
        <v>24</v>
      </c>
      <c r="F168" s="66" t="s">
        <v>144</v>
      </c>
      <c r="G168" s="66" t="s">
        <v>193</v>
      </c>
      <c r="H168" s="66" t="s">
        <v>22</v>
      </c>
      <c r="I168" s="70">
        <v>0</v>
      </c>
      <c r="J168" s="63">
        <f>I168</f>
        <v>0</v>
      </c>
    </row>
    <row r="169" spans="1:10" ht="30" customHeight="1">
      <c r="A169" s="68">
        <v>385</v>
      </c>
      <c r="B169" s="75" t="s">
        <v>129</v>
      </c>
      <c r="C169" s="69" t="s">
        <v>33</v>
      </c>
      <c r="D169" s="69" t="s">
        <v>10</v>
      </c>
      <c r="E169" s="66"/>
      <c r="F169" s="66"/>
      <c r="G169" s="66"/>
      <c r="H169" s="66"/>
      <c r="I169" s="70">
        <f>I170</f>
        <v>4537519.68</v>
      </c>
      <c r="J169" s="63">
        <f>J170</f>
        <v>0</v>
      </c>
    </row>
    <row r="170" spans="1:10" ht="15.75" customHeight="1">
      <c r="A170" s="68">
        <v>385</v>
      </c>
      <c r="B170" s="75" t="s">
        <v>32</v>
      </c>
      <c r="C170" s="69" t="s">
        <v>33</v>
      </c>
      <c r="D170" s="69" t="s">
        <v>19</v>
      </c>
      <c r="E170" s="66"/>
      <c r="F170" s="66"/>
      <c r="G170" s="66"/>
      <c r="H170" s="66"/>
      <c r="I170" s="70">
        <f>I173+I172</f>
        <v>4537519.68</v>
      </c>
      <c r="J170" s="63">
        <f>J173</f>
        <v>0</v>
      </c>
    </row>
    <row r="171" spans="1:10" ht="15.75" customHeight="1">
      <c r="A171" s="68">
        <v>385</v>
      </c>
      <c r="B171" s="75" t="s">
        <v>32</v>
      </c>
      <c r="C171" s="69" t="s">
        <v>33</v>
      </c>
      <c r="D171" s="69" t="s">
        <v>19</v>
      </c>
      <c r="E171" s="66" t="s">
        <v>7</v>
      </c>
      <c r="F171" s="66" t="s">
        <v>144</v>
      </c>
      <c r="G171" s="66" t="s">
        <v>88</v>
      </c>
      <c r="H171" s="66"/>
      <c r="I171" s="70">
        <f>I172</f>
        <v>58910.41</v>
      </c>
      <c r="J171" s="63"/>
    </row>
    <row r="172" spans="1:10" ht="15.75" customHeight="1">
      <c r="A172" s="68">
        <v>385</v>
      </c>
      <c r="B172" s="75" t="s">
        <v>35</v>
      </c>
      <c r="C172" s="69" t="s">
        <v>33</v>
      </c>
      <c r="D172" s="69" t="s">
        <v>19</v>
      </c>
      <c r="E172" s="66" t="s">
        <v>7</v>
      </c>
      <c r="F172" s="66" t="s">
        <v>144</v>
      </c>
      <c r="G172" s="66" t="s">
        <v>88</v>
      </c>
      <c r="H172" s="66" t="s">
        <v>63</v>
      </c>
      <c r="I172" s="70">
        <v>58910.41</v>
      </c>
      <c r="J172" s="63"/>
    </row>
    <row r="173" spans="1:10" ht="15.75" customHeight="1">
      <c r="A173" s="68">
        <v>385</v>
      </c>
      <c r="B173" s="75" t="s">
        <v>32</v>
      </c>
      <c r="C173" s="69" t="s">
        <v>33</v>
      </c>
      <c r="D173" s="69" t="s">
        <v>19</v>
      </c>
      <c r="E173" s="66" t="s">
        <v>43</v>
      </c>
      <c r="F173" s="66" t="s">
        <v>144</v>
      </c>
      <c r="G173" s="66" t="s">
        <v>88</v>
      </c>
      <c r="H173" s="66"/>
      <c r="I173" s="70">
        <f>I174</f>
        <v>4478609.27</v>
      </c>
      <c r="J173" s="63">
        <f>J174</f>
        <v>0</v>
      </c>
    </row>
    <row r="174" spans="1:11" ht="15.75" customHeight="1">
      <c r="A174" s="68">
        <v>385</v>
      </c>
      <c r="B174" s="75" t="s">
        <v>35</v>
      </c>
      <c r="C174" s="69" t="s">
        <v>33</v>
      </c>
      <c r="D174" s="69" t="s">
        <v>19</v>
      </c>
      <c r="E174" s="66" t="s">
        <v>43</v>
      </c>
      <c r="F174" s="66" t="s">
        <v>144</v>
      </c>
      <c r="G174" s="66" t="s">
        <v>88</v>
      </c>
      <c r="H174" s="66" t="s">
        <v>63</v>
      </c>
      <c r="I174" s="70">
        <v>4478609.27</v>
      </c>
      <c r="J174" s="63">
        <v>0</v>
      </c>
      <c r="K174" s="30"/>
    </row>
    <row r="175" spans="1:10" ht="24.75" customHeight="1">
      <c r="A175" s="7"/>
      <c r="B175" s="59" t="s">
        <v>36</v>
      </c>
      <c r="C175" s="62"/>
      <c r="D175" s="62"/>
      <c r="E175" s="66"/>
      <c r="F175" s="66"/>
      <c r="G175" s="66"/>
      <c r="H175" s="66"/>
      <c r="I175" s="79">
        <f>I9+I58+I71+I98+I133+I142+I145+I150+I159+I53+I174+I171+I130</f>
        <v>37917111.67</v>
      </c>
      <c r="J175" s="79">
        <f>J53+J71+J126+J128</f>
        <v>17468453.83</v>
      </c>
    </row>
    <row r="179" ht="12.75">
      <c r="I179" s="30"/>
    </row>
  </sheetData>
  <sheetProtection/>
  <mergeCells count="13">
    <mergeCell ref="A1:J1"/>
    <mergeCell ref="A2:B2"/>
    <mergeCell ref="D6:D7"/>
    <mergeCell ref="E6:G6"/>
    <mergeCell ref="H6:H7"/>
    <mergeCell ref="I6:J6"/>
    <mergeCell ref="C2:J2"/>
    <mergeCell ref="A4:J4"/>
    <mergeCell ref="A3:J3"/>
    <mergeCell ref="A6:A7"/>
    <mergeCell ref="B8:J8"/>
    <mergeCell ref="B6:B7"/>
    <mergeCell ref="C6:C7"/>
  </mergeCells>
  <printOptions/>
  <pageMargins left="0.48" right="0.26" top="0.23" bottom="0.25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63">
      <selection activeCell="K31" sqref="K31"/>
    </sheetView>
  </sheetViews>
  <sheetFormatPr defaultColWidth="9.140625" defaultRowHeight="12.75"/>
  <cols>
    <col min="1" max="1" width="5.421875" style="0" customWidth="1"/>
    <col min="2" max="2" width="65.421875" style="0" customWidth="1"/>
    <col min="3" max="4" width="4.00390625" style="0" customWidth="1"/>
    <col min="5" max="5" width="4.57421875" style="0" customWidth="1"/>
    <col min="6" max="6" width="3.421875" style="0" customWidth="1"/>
    <col min="7" max="7" width="6.8515625" style="0" customWidth="1"/>
    <col min="8" max="8" width="5.7109375" style="0" customWidth="1"/>
    <col min="9" max="9" width="11.7109375" style="0" customWidth="1"/>
    <col min="10" max="10" width="10.140625" style="0" customWidth="1"/>
    <col min="11" max="11" width="11.7109375" style="0" customWidth="1"/>
    <col min="12" max="12" width="10.140625" style="0" customWidth="1"/>
  </cols>
  <sheetData>
    <row r="1" ht="12.75">
      <c r="L1" s="57" t="s">
        <v>168</v>
      </c>
    </row>
    <row r="2" spans="2:12" ht="75.75" customHeight="1">
      <c r="B2" s="3"/>
      <c r="C2" s="182" t="str">
        <f>Ведомст2020!C2</f>
        <v>к решению
 «О бюджете сельского поселения Утевка 
муниципального района Нефтегорский Самарской области 
на 2020 год и на плановый период 2021 и 2022 годы»
от 22.01.2020 г.  № 204</v>
      </c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7.25" customHeight="1">
      <c r="A3" s="183" t="s">
        <v>59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16.5" customHeight="1">
      <c r="A4" s="183" t="s">
        <v>196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0" ht="6.7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2" ht="25.5" customHeight="1">
      <c r="A6" s="187" t="s">
        <v>133</v>
      </c>
      <c r="B6" s="170" t="s">
        <v>60</v>
      </c>
      <c r="C6" s="177" t="s">
        <v>2</v>
      </c>
      <c r="D6" s="177" t="s">
        <v>3</v>
      </c>
      <c r="E6" s="188" t="s">
        <v>4</v>
      </c>
      <c r="F6" s="189"/>
      <c r="G6" s="190"/>
      <c r="H6" s="177" t="s">
        <v>5</v>
      </c>
      <c r="I6" s="184" t="s">
        <v>72</v>
      </c>
      <c r="J6" s="185"/>
      <c r="K6" s="185"/>
      <c r="L6" s="186"/>
    </row>
    <row r="7" spans="1:12" ht="121.5" customHeight="1">
      <c r="A7" s="187"/>
      <c r="B7" s="170"/>
      <c r="C7" s="177"/>
      <c r="D7" s="177"/>
      <c r="E7" s="5" t="s">
        <v>73</v>
      </c>
      <c r="F7" s="5" t="s">
        <v>74</v>
      </c>
      <c r="G7" s="6" t="s">
        <v>75</v>
      </c>
      <c r="H7" s="177"/>
      <c r="I7" s="31" t="s">
        <v>180</v>
      </c>
      <c r="J7" s="32" t="s">
        <v>1</v>
      </c>
      <c r="K7" s="31" t="s">
        <v>197</v>
      </c>
      <c r="L7" s="32" t="s">
        <v>1</v>
      </c>
    </row>
    <row r="8" spans="1:12" ht="15.75" customHeight="1">
      <c r="A8" s="9">
        <v>385</v>
      </c>
      <c r="B8" s="1" t="s">
        <v>76</v>
      </c>
      <c r="C8" s="10"/>
      <c r="D8" s="10"/>
      <c r="E8" s="10"/>
      <c r="F8" s="10"/>
      <c r="G8" s="10"/>
      <c r="H8" s="11"/>
      <c r="I8" s="12"/>
      <c r="J8" s="13"/>
      <c r="K8" s="37"/>
      <c r="L8" s="37"/>
    </row>
    <row r="9" spans="1:12" ht="15.75" customHeight="1">
      <c r="A9" s="10">
        <v>385</v>
      </c>
      <c r="B9" s="14" t="s">
        <v>121</v>
      </c>
      <c r="C9" s="2" t="s">
        <v>7</v>
      </c>
      <c r="D9" s="2" t="s">
        <v>10</v>
      </c>
      <c r="E9" s="10"/>
      <c r="F9" s="10"/>
      <c r="G9" s="10"/>
      <c r="H9" s="11"/>
      <c r="I9" s="15">
        <f>I10+I13+I25+I28+I31</f>
        <v>6074113</v>
      </c>
      <c r="J9" s="13"/>
      <c r="K9" s="15">
        <f>K10+K13+K25+K28+K31</f>
        <v>6072804</v>
      </c>
      <c r="L9" s="13"/>
    </row>
    <row r="10" spans="1:12" ht="27" customHeight="1">
      <c r="A10" s="10">
        <v>385</v>
      </c>
      <c r="B10" s="16" t="s">
        <v>6</v>
      </c>
      <c r="C10" s="2" t="s">
        <v>7</v>
      </c>
      <c r="D10" s="2" t="s">
        <v>8</v>
      </c>
      <c r="E10" s="17"/>
      <c r="F10" s="17"/>
      <c r="G10" s="17"/>
      <c r="H10" s="17"/>
      <c r="I10" s="53">
        <f>I11</f>
        <v>914034</v>
      </c>
      <c r="J10" s="52"/>
      <c r="K10" s="53">
        <f>K11</f>
        <v>914034</v>
      </c>
      <c r="L10" s="15"/>
    </row>
    <row r="11" spans="1:12" ht="30" customHeight="1">
      <c r="A11" s="10">
        <v>385</v>
      </c>
      <c r="B11" s="18" t="s">
        <v>169</v>
      </c>
      <c r="C11" s="2" t="s">
        <v>7</v>
      </c>
      <c r="D11" s="2" t="s">
        <v>8</v>
      </c>
      <c r="E11" s="17" t="s">
        <v>48</v>
      </c>
      <c r="F11" s="17" t="s">
        <v>144</v>
      </c>
      <c r="G11" s="17" t="s">
        <v>145</v>
      </c>
      <c r="H11" s="17"/>
      <c r="I11" s="52">
        <f>I12</f>
        <v>914034</v>
      </c>
      <c r="J11" s="52"/>
      <c r="K11" s="52">
        <f>K12</f>
        <v>914034</v>
      </c>
      <c r="L11" s="15"/>
    </row>
    <row r="12" spans="1:12" ht="30" customHeight="1">
      <c r="A12" s="10">
        <v>385</v>
      </c>
      <c r="B12" s="18" t="s">
        <v>79</v>
      </c>
      <c r="C12" s="2" t="s">
        <v>7</v>
      </c>
      <c r="D12" s="2" t="s">
        <v>8</v>
      </c>
      <c r="E12" s="17" t="s">
        <v>48</v>
      </c>
      <c r="F12" s="17" t="s">
        <v>144</v>
      </c>
      <c r="G12" s="17" t="s">
        <v>145</v>
      </c>
      <c r="H12" s="17" t="s">
        <v>0</v>
      </c>
      <c r="I12" s="52">
        <v>914034</v>
      </c>
      <c r="J12" s="52"/>
      <c r="K12" s="52">
        <v>914034</v>
      </c>
      <c r="L12" s="15"/>
    </row>
    <row r="13" spans="1:12" ht="42" customHeight="1">
      <c r="A13" s="10">
        <v>385</v>
      </c>
      <c r="B13" s="18" t="s">
        <v>11</v>
      </c>
      <c r="C13" s="2" t="s">
        <v>7</v>
      </c>
      <c r="D13" s="2" t="s">
        <v>12</v>
      </c>
      <c r="E13" s="17"/>
      <c r="F13" s="17"/>
      <c r="G13" s="17"/>
      <c r="H13" s="17"/>
      <c r="I13" s="52">
        <f>I14+I19</f>
        <v>3678504</v>
      </c>
      <c r="J13" s="52"/>
      <c r="K13" s="52">
        <f>K19+K16+K14</f>
        <v>3685420</v>
      </c>
      <c r="L13" s="15"/>
    </row>
    <row r="14" spans="1:12" ht="30" customHeight="1" hidden="1">
      <c r="A14" s="10">
        <v>385</v>
      </c>
      <c r="B14" s="18" t="s">
        <v>86</v>
      </c>
      <c r="C14" s="2" t="s">
        <v>7</v>
      </c>
      <c r="D14" s="2" t="s">
        <v>12</v>
      </c>
      <c r="E14" s="17" t="s">
        <v>19</v>
      </c>
      <c r="F14" s="17" t="s">
        <v>144</v>
      </c>
      <c r="G14" s="17" t="s">
        <v>146</v>
      </c>
      <c r="H14" s="17"/>
      <c r="I14" s="52">
        <f>I15</f>
        <v>0</v>
      </c>
      <c r="J14" s="52"/>
      <c r="K14" s="52">
        <f>K15</f>
        <v>0</v>
      </c>
      <c r="L14" s="15"/>
    </row>
    <row r="15" spans="1:12" ht="30" customHeight="1" hidden="1">
      <c r="A15" s="10">
        <v>385</v>
      </c>
      <c r="B15" s="18" t="s">
        <v>80</v>
      </c>
      <c r="C15" s="2" t="s">
        <v>7</v>
      </c>
      <c r="D15" s="2" t="s">
        <v>12</v>
      </c>
      <c r="E15" s="17" t="s">
        <v>19</v>
      </c>
      <c r="F15" s="17" t="s">
        <v>144</v>
      </c>
      <c r="G15" s="17" t="s">
        <v>146</v>
      </c>
      <c r="H15" s="17" t="s">
        <v>81</v>
      </c>
      <c r="I15" s="52">
        <v>0</v>
      </c>
      <c r="J15" s="52"/>
      <c r="K15" s="52">
        <v>0</v>
      </c>
      <c r="L15" s="15"/>
    </row>
    <row r="16" spans="1:12" ht="30" customHeight="1" hidden="1">
      <c r="A16" s="10">
        <v>385</v>
      </c>
      <c r="B16" s="18" t="s">
        <v>84</v>
      </c>
      <c r="C16" s="2" t="s">
        <v>7</v>
      </c>
      <c r="D16" s="2" t="s">
        <v>12</v>
      </c>
      <c r="E16" s="17" t="s">
        <v>48</v>
      </c>
      <c r="F16" s="17" t="s">
        <v>78</v>
      </c>
      <c r="G16" s="17" t="s">
        <v>85</v>
      </c>
      <c r="H16" s="17"/>
      <c r="I16" s="52">
        <f>I18+I17</f>
        <v>0</v>
      </c>
      <c r="J16" s="52"/>
      <c r="K16" s="52">
        <f>K18+K17</f>
        <v>0</v>
      </c>
      <c r="L16" s="15"/>
    </row>
    <row r="17" spans="1:12" ht="30" customHeight="1" hidden="1">
      <c r="A17" s="10">
        <v>385</v>
      </c>
      <c r="B17" s="18" t="s">
        <v>80</v>
      </c>
      <c r="C17" s="2" t="s">
        <v>7</v>
      </c>
      <c r="D17" s="2" t="s">
        <v>12</v>
      </c>
      <c r="E17" s="17" t="s">
        <v>48</v>
      </c>
      <c r="F17" s="17" t="s">
        <v>78</v>
      </c>
      <c r="G17" s="17" t="s">
        <v>85</v>
      </c>
      <c r="H17" s="17" t="s">
        <v>0</v>
      </c>
      <c r="I17" s="52">
        <v>0</v>
      </c>
      <c r="J17" s="52"/>
      <c r="K17" s="52">
        <v>0</v>
      </c>
      <c r="L17" s="15"/>
    </row>
    <row r="18" spans="1:12" ht="30" customHeight="1" hidden="1">
      <c r="A18" s="10">
        <v>385</v>
      </c>
      <c r="B18" s="18" t="s">
        <v>80</v>
      </c>
      <c r="C18" s="2" t="s">
        <v>7</v>
      </c>
      <c r="D18" s="2" t="s">
        <v>12</v>
      </c>
      <c r="E18" s="17" t="s">
        <v>48</v>
      </c>
      <c r="F18" s="17" t="s">
        <v>78</v>
      </c>
      <c r="G18" s="17" t="s">
        <v>85</v>
      </c>
      <c r="H18" s="17" t="s">
        <v>81</v>
      </c>
      <c r="I18" s="52">
        <v>0</v>
      </c>
      <c r="J18" s="52"/>
      <c r="K18" s="52">
        <v>0</v>
      </c>
      <c r="L18" s="15"/>
    </row>
    <row r="19" spans="1:12" ht="33" customHeight="1">
      <c r="A19" s="10">
        <v>385</v>
      </c>
      <c r="B19" s="18" t="s">
        <v>169</v>
      </c>
      <c r="C19" s="2" t="s">
        <v>7</v>
      </c>
      <c r="D19" s="2" t="s">
        <v>12</v>
      </c>
      <c r="E19" s="17" t="s">
        <v>48</v>
      </c>
      <c r="F19" s="17" t="s">
        <v>144</v>
      </c>
      <c r="G19" s="17" t="s">
        <v>145</v>
      </c>
      <c r="H19" s="17"/>
      <c r="I19" s="52">
        <f>I20+I21+I22+I23</f>
        <v>3678504</v>
      </c>
      <c r="J19" s="52"/>
      <c r="K19" s="52">
        <f>K20+K21+K22+K23</f>
        <v>3685420</v>
      </c>
      <c r="L19" s="15"/>
    </row>
    <row r="20" spans="1:12" ht="30" customHeight="1">
      <c r="A20" s="10">
        <v>385</v>
      </c>
      <c r="B20" s="18" t="s">
        <v>79</v>
      </c>
      <c r="C20" s="2" t="s">
        <v>7</v>
      </c>
      <c r="D20" s="2" t="s">
        <v>12</v>
      </c>
      <c r="E20" s="17" t="s">
        <v>48</v>
      </c>
      <c r="F20" s="17" t="s">
        <v>144</v>
      </c>
      <c r="G20" s="17" t="s">
        <v>145</v>
      </c>
      <c r="H20" s="17" t="s">
        <v>0</v>
      </c>
      <c r="I20" s="52">
        <v>3439644</v>
      </c>
      <c r="J20" s="52"/>
      <c r="K20" s="52">
        <v>3439644</v>
      </c>
      <c r="L20" s="15"/>
    </row>
    <row r="21" spans="1:12" ht="30" customHeight="1">
      <c r="A21" s="10">
        <v>385</v>
      </c>
      <c r="B21" s="18" t="s">
        <v>80</v>
      </c>
      <c r="C21" s="2" t="s">
        <v>7</v>
      </c>
      <c r="D21" s="2" t="s">
        <v>12</v>
      </c>
      <c r="E21" s="17" t="s">
        <v>48</v>
      </c>
      <c r="F21" s="17" t="s">
        <v>144</v>
      </c>
      <c r="G21" s="17" t="s">
        <v>145</v>
      </c>
      <c r="H21" s="17" t="s">
        <v>81</v>
      </c>
      <c r="I21" s="52">
        <v>232980</v>
      </c>
      <c r="J21" s="52"/>
      <c r="K21" s="52">
        <v>239896</v>
      </c>
      <c r="L21" s="15"/>
    </row>
    <row r="22" spans="1:12" ht="15.75" customHeight="1">
      <c r="A22" s="10">
        <v>385</v>
      </c>
      <c r="B22" s="18" t="s">
        <v>82</v>
      </c>
      <c r="C22" s="2" t="s">
        <v>7</v>
      </c>
      <c r="D22" s="2" t="s">
        <v>12</v>
      </c>
      <c r="E22" s="17" t="s">
        <v>48</v>
      </c>
      <c r="F22" s="17" t="s">
        <v>144</v>
      </c>
      <c r="G22" s="17" t="s">
        <v>145</v>
      </c>
      <c r="H22" s="17" t="s">
        <v>83</v>
      </c>
      <c r="I22" s="52">
        <v>5880</v>
      </c>
      <c r="J22" s="52"/>
      <c r="K22" s="52">
        <v>5880</v>
      </c>
      <c r="L22" s="15"/>
    </row>
    <row r="23" spans="1:12" ht="30" customHeight="1" hidden="1">
      <c r="A23" s="10">
        <v>385</v>
      </c>
      <c r="B23" s="18" t="s">
        <v>169</v>
      </c>
      <c r="C23" s="2" t="s">
        <v>7</v>
      </c>
      <c r="D23" s="2" t="s">
        <v>12</v>
      </c>
      <c r="E23" s="17" t="s">
        <v>48</v>
      </c>
      <c r="F23" s="17" t="s">
        <v>144</v>
      </c>
      <c r="G23" s="17" t="s">
        <v>147</v>
      </c>
      <c r="H23" s="17"/>
      <c r="I23" s="52">
        <f>I25+I24</f>
        <v>0</v>
      </c>
      <c r="J23" s="52"/>
      <c r="K23" s="52">
        <f>K24</f>
        <v>0</v>
      </c>
      <c r="L23" s="15"/>
    </row>
    <row r="24" spans="1:12" ht="31.5" customHeight="1" hidden="1">
      <c r="A24" s="10">
        <v>385</v>
      </c>
      <c r="B24" s="18" t="s">
        <v>80</v>
      </c>
      <c r="C24" s="2" t="s">
        <v>7</v>
      </c>
      <c r="D24" s="2" t="s">
        <v>12</v>
      </c>
      <c r="E24" s="17" t="s">
        <v>48</v>
      </c>
      <c r="F24" s="17" t="s">
        <v>144</v>
      </c>
      <c r="G24" s="17" t="s">
        <v>147</v>
      </c>
      <c r="H24" s="17" t="s">
        <v>81</v>
      </c>
      <c r="I24" s="52">
        <v>0</v>
      </c>
      <c r="J24" s="52"/>
      <c r="K24" s="52">
        <v>0</v>
      </c>
      <c r="L24" s="15"/>
    </row>
    <row r="25" spans="1:12" ht="15.75" customHeight="1" hidden="1">
      <c r="A25" s="10">
        <v>385</v>
      </c>
      <c r="B25" s="18" t="s">
        <v>90</v>
      </c>
      <c r="C25" s="2" t="s">
        <v>7</v>
      </c>
      <c r="D25" s="2" t="s">
        <v>26</v>
      </c>
      <c r="E25" s="17"/>
      <c r="F25" s="17"/>
      <c r="G25" s="17"/>
      <c r="H25" s="17"/>
      <c r="I25" s="52">
        <f>I26</f>
        <v>0</v>
      </c>
      <c r="J25" s="52"/>
      <c r="K25" s="52">
        <f>K26</f>
        <v>0</v>
      </c>
      <c r="L25" s="15"/>
    </row>
    <row r="26" spans="1:12" ht="15.75" customHeight="1" hidden="1">
      <c r="A26" s="10">
        <v>385</v>
      </c>
      <c r="B26" s="18" t="s">
        <v>87</v>
      </c>
      <c r="C26" s="2" t="s">
        <v>7</v>
      </c>
      <c r="D26" s="2" t="s">
        <v>26</v>
      </c>
      <c r="E26" s="17" t="s">
        <v>43</v>
      </c>
      <c r="F26" s="17" t="s">
        <v>78</v>
      </c>
      <c r="G26" s="17" t="s">
        <v>91</v>
      </c>
      <c r="H26" s="17"/>
      <c r="I26" s="52">
        <f>I27</f>
        <v>0</v>
      </c>
      <c r="J26" s="52"/>
      <c r="K26" s="52">
        <f>K27</f>
        <v>0</v>
      </c>
      <c r="L26" s="15"/>
    </row>
    <row r="27" spans="1:12" ht="15.75" customHeight="1" hidden="1">
      <c r="A27" s="10">
        <v>385</v>
      </c>
      <c r="B27" s="18" t="s">
        <v>32</v>
      </c>
      <c r="C27" s="2" t="s">
        <v>7</v>
      </c>
      <c r="D27" s="2" t="s">
        <v>26</v>
      </c>
      <c r="E27" s="17" t="s">
        <v>43</v>
      </c>
      <c r="F27" s="17" t="s">
        <v>78</v>
      </c>
      <c r="G27" s="17" t="s">
        <v>91</v>
      </c>
      <c r="H27" s="17" t="s">
        <v>81</v>
      </c>
      <c r="I27" s="52"/>
      <c r="J27" s="52"/>
      <c r="K27" s="52"/>
      <c r="L27" s="15"/>
    </row>
    <row r="28" spans="1:12" ht="15.75" customHeight="1">
      <c r="A28" s="10">
        <v>385</v>
      </c>
      <c r="B28" s="18" t="s">
        <v>13</v>
      </c>
      <c r="C28" s="2" t="s">
        <v>7</v>
      </c>
      <c r="D28" s="2" t="s">
        <v>14</v>
      </c>
      <c r="E28" s="17"/>
      <c r="F28" s="17"/>
      <c r="G28" s="17"/>
      <c r="H28" s="17"/>
      <c r="I28" s="52">
        <f>I29</f>
        <v>92748</v>
      </c>
      <c r="J28" s="52"/>
      <c r="K28" s="52">
        <f>K29</f>
        <v>69523</v>
      </c>
      <c r="L28" s="15"/>
    </row>
    <row r="29" spans="1:12" ht="15.75" customHeight="1">
      <c r="A29" s="10">
        <v>385</v>
      </c>
      <c r="B29" s="18" t="s">
        <v>77</v>
      </c>
      <c r="C29" s="2" t="s">
        <v>7</v>
      </c>
      <c r="D29" s="2" t="s">
        <v>14</v>
      </c>
      <c r="E29" s="17" t="s">
        <v>43</v>
      </c>
      <c r="F29" s="17" t="s">
        <v>144</v>
      </c>
      <c r="G29" s="17" t="s">
        <v>149</v>
      </c>
      <c r="H29" s="17"/>
      <c r="I29" s="52">
        <f>I30</f>
        <v>92748</v>
      </c>
      <c r="J29" s="52"/>
      <c r="K29" s="52">
        <f>K30</f>
        <v>69523</v>
      </c>
      <c r="L29" s="15"/>
    </row>
    <row r="30" spans="1:12" ht="15.75" customHeight="1">
      <c r="A30" s="19">
        <v>385</v>
      </c>
      <c r="B30" s="18" t="s">
        <v>64</v>
      </c>
      <c r="C30" s="2" t="s">
        <v>7</v>
      </c>
      <c r="D30" s="2" t="s">
        <v>14</v>
      </c>
      <c r="E30" s="17" t="s">
        <v>43</v>
      </c>
      <c r="F30" s="17" t="s">
        <v>144</v>
      </c>
      <c r="G30" s="17" t="s">
        <v>149</v>
      </c>
      <c r="H30" s="17" t="s">
        <v>65</v>
      </c>
      <c r="I30" s="52">
        <f>100000-7252</f>
        <v>92748</v>
      </c>
      <c r="J30" s="52"/>
      <c r="K30" s="52">
        <f>100000-30477</f>
        <v>69523</v>
      </c>
      <c r="L30" s="15"/>
    </row>
    <row r="31" spans="1:12" ht="24.75" customHeight="1">
      <c r="A31" s="19">
        <v>385</v>
      </c>
      <c r="B31" s="14" t="s">
        <v>16</v>
      </c>
      <c r="C31" s="20" t="s">
        <v>7</v>
      </c>
      <c r="D31" s="20" t="s">
        <v>17</v>
      </c>
      <c r="E31" s="17"/>
      <c r="F31" s="17"/>
      <c r="G31" s="17"/>
      <c r="H31" s="17"/>
      <c r="I31" s="52">
        <f>I41+I43+I35+I37+I39+I45</f>
        <v>1388827</v>
      </c>
      <c r="J31" s="52"/>
      <c r="K31" s="52">
        <f>K41+K43+K35+K37+K39+K45</f>
        <v>1403827</v>
      </c>
      <c r="L31" s="15"/>
    </row>
    <row r="32" spans="1:12" ht="44.25" customHeight="1" hidden="1">
      <c r="A32" s="19"/>
      <c r="B32" s="18" t="s">
        <v>92</v>
      </c>
      <c r="C32" s="2" t="s">
        <v>7</v>
      </c>
      <c r="D32" s="2" t="s">
        <v>17</v>
      </c>
      <c r="E32" s="17" t="s">
        <v>30</v>
      </c>
      <c r="F32" s="17"/>
      <c r="G32" s="17" t="s">
        <v>93</v>
      </c>
      <c r="H32" s="17"/>
      <c r="I32" s="21"/>
      <c r="J32" s="15"/>
      <c r="K32" s="21"/>
      <c r="L32" s="15"/>
    </row>
    <row r="33" spans="1:12" ht="30" customHeight="1" hidden="1">
      <c r="A33" s="19"/>
      <c r="B33" s="18" t="s">
        <v>94</v>
      </c>
      <c r="C33" s="2" t="s">
        <v>7</v>
      </c>
      <c r="D33" s="2" t="s">
        <v>17</v>
      </c>
      <c r="E33" s="17" t="s">
        <v>30</v>
      </c>
      <c r="F33" s="17" t="s">
        <v>78</v>
      </c>
      <c r="G33" s="17" t="s">
        <v>93</v>
      </c>
      <c r="H33" s="17" t="s">
        <v>57</v>
      </c>
      <c r="I33" s="21"/>
      <c r="J33" s="15"/>
      <c r="K33" s="21"/>
      <c r="L33" s="15"/>
    </row>
    <row r="34" spans="1:12" ht="30" customHeight="1" hidden="1">
      <c r="A34" s="19"/>
      <c r="B34" s="18" t="s">
        <v>95</v>
      </c>
      <c r="C34" s="2" t="s">
        <v>7</v>
      </c>
      <c r="D34" s="2" t="s">
        <v>17</v>
      </c>
      <c r="E34" s="17" t="s">
        <v>30</v>
      </c>
      <c r="F34" s="17" t="s">
        <v>78</v>
      </c>
      <c r="G34" s="17" t="s">
        <v>93</v>
      </c>
      <c r="H34" s="17" t="s">
        <v>81</v>
      </c>
      <c r="I34" s="21"/>
      <c r="J34" s="15"/>
      <c r="K34" s="21"/>
      <c r="L34" s="15"/>
    </row>
    <row r="35" spans="1:12" ht="15.75" customHeight="1">
      <c r="A35" s="10">
        <v>385</v>
      </c>
      <c r="B35" s="18" t="s">
        <v>97</v>
      </c>
      <c r="C35" s="2" t="s">
        <v>7</v>
      </c>
      <c r="D35" s="2" t="s">
        <v>17</v>
      </c>
      <c r="E35" s="17" t="s">
        <v>20</v>
      </c>
      <c r="F35" s="17" t="s">
        <v>144</v>
      </c>
      <c r="G35" s="17" t="s">
        <v>98</v>
      </c>
      <c r="H35" s="17"/>
      <c r="I35" s="52">
        <f>I36</f>
        <v>99610</v>
      </c>
      <c r="J35" s="52"/>
      <c r="K35" s="52">
        <f>K36</f>
        <v>99610</v>
      </c>
      <c r="L35" s="15"/>
    </row>
    <row r="36" spans="1:12" ht="30" customHeight="1">
      <c r="A36" s="10">
        <v>385</v>
      </c>
      <c r="B36" s="18" t="s">
        <v>80</v>
      </c>
      <c r="C36" s="2" t="s">
        <v>7</v>
      </c>
      <c r="D36" s="2" t="s">
        <v>17</v>
      </c>
      <c r="E36" s="17" t="s">
        <v>20</v>
      </c>
      <c r="F36" s="17" t="s">
        <v>144</v>
      </c>
      <c r="G36" s="17" t="s">
        <v>98</v>
      </c>
      <c r="H36" s="17" t="s">
        <v>81</v>
      </c>
      <c r="I36" s="52">
        <v>99610</v>
      </c>
      <c r="J36" s="52"/>
      <c r="K36" s="52">
        <v>99610</v>
      </c>
      <c r="L36" s="15"/>
    </row>
    <row r="37" spans="1:12" ht="30" customHeight="1" hidden="1">
      <c r="A37" s="10">
        <v>385</v>
      </c>
      <c r="B37" s="18" t="s">
        <v>171</v>
      </c>
      <c r="C37" s="2" t="s">
        <v>7</v>
      </c>
      <c r="D37" s="2" t="s">
        <v>17</v>
      </c>
      <c r="E37" s="17" t="s">
        <v>28</v>
      </c>
      <c r="F37" s="17" t="s">
        <v>144</v>
      </c>
      <c r="G37" s="17" t="s">
        <v>152</v>
      </c>
      <c r="H37" s="17"/>
      <c r="I37" s="52">
        <f>I38</f>
        <v>0</v>
      </c>
      <c r="J37" s="52"/>
      <c r="K37" s="52">
        <f>K38</f>
        <v>0</v>
      </c>
      <c r="L37" s="15"/>
    </row>
    <row r="38" spans="1:12" ht="30" customHeight="1" hidden="1">
      <c r="A38" s="10">
        <v>385</v>
      </c>
      <c r="B38" s="18" t="s">
        <v>80</v>
      </c>
      <c r="C38" s="2" t="s">
        <v>7</v>
      </c>
      <c r="D38" s="2" t="s">
        <v>17</v>
      </c>
      <c r="E38" s="17" t="s">
        <v>28</v>
      </c>
      <c r="F38" s="17" t="s">
        <v>144</v>
      </c>
      <c r="G38" s="17" t="s">
        <v>152</v>
      </c>
      <c r="H38" s="17" t="s">
        <v>81</v>
      </c>
      <c r="I38" s="52">
        <v>0</v>
      </c>
      <c r="J38" s="52"/>
      <c r="K38" s="52">
        <v>0</v>
      </c>
      <c r="L38" s="15"/>
    </row>
    <row r="39" spans="1:12" ht="28.5" customHeight="1" hidden="1">
      <c r="A39" s="10">
        <v>385</v>
      </c>
      <c r="B39" s="18" t="s">
        <v>171</v>
      </c>
      <c r="C39" s="2" t="s">
        <v>7</v>
      </c>
      <c r="D39" s="2" t="s">
        <v>17</v>
      </c>
      <c r="E39" s="17" t="s">
        <v>28</v>
      </c>
      <c r="F39" s="17" t="s">
        <v>144</v>
      </c>
      <c r="G39" s="17" t="s">
        <v>153</v>
      </c>
      <c r="H39" s="17"/>
      <c r="I39" s="52">
        <f>I40</f>
        <v>0</v>
      </c>
      <c r="J39" s="52"/>
      <c r="K39" s="52">
        <f>K40</f>
        <v>0</v>
      </c>
      <c r="L39" s="15"/>
    </row>
    <row r="40" spans="1:12" ht="30" customHeight="1" hidden="1">
      <c r="A40" s="10">
        <v>385</v>
      </c>
      <c r="B40" s="18" t="s">
        <v>80</v>
      </c>
      <c r="C40" s="2" t="s">
        <v>7</v>
      </c>
      <c r="D40" s="2" t="s">
        <v>17</v>
      </c>
      <c r="E40" s="17" t="s">
        <v>28</v>
      </c>
      <c r="F40" s="17" t="s">
        <v>144</v>
      </c>
      <c r="G40" s="17" t="s">
        <v>153</v>
      </c>
      <c r="H40" s="17" t="s">
        <v>81</v>
      </c>
      <c r="I40" s="52">
        <v>0</v>
      </c>
      <c r="J40" s="52"/>
      <c r="K40" s="52">
        <v>0</v>
      </c>
      <c r="L40" s="15"/>
    </row>
    <row r="41" spans="1:12" ht="24" customHeight="1" hidden="1">
      <c r="A41" s="10">
        <v>385</v>
      </c>
      <c r="B41" s="18" t="s">
        <v>169</v>
      </c>
      <c r="C41" s="2" t="s">
        <v>7</v>
      </c>
      <c r="D41" s="2" t="s">
        <v>17</v>
      </c>
      <c r="E41" s="17" t="s">
        <v>48</v>
      </c>
      <c r="F41" s="17" t="s">
        <v>144</v>
      </c>
      <c r="G41" s="17" t="s">
        <v>147</v>
      </c>
      <c r="H41" s="17"/>
      <c r="I41" s="52">
        <f>I42</f>
        <v>0</v>
      </c>
      <c r="J41" s="52"/>
      <c r="K41" s="52">
        <f>K42</f>
        <v>0</v>
      </c>
      <c r="L41" s="15"/>
    </row>
    <row r="42" spans="1:12" ht="30" customHeight="1" hidden="1">
      <c r="A42" s="10">
        <v>385</v>
      </c>
      <c r="B42" s="18" t="s">
        <v>80</v>
      </c>
      <c r="C42" s="2" t="s">
        <v>7</v>
      </c>
      <c r="D42" s="2" t="s">
        <v>17</v>
      </c>
      <c r="E42" s="17" t="s">
        <v>48</v>
      </c>
      <c r="F42" s="17" t="s">
        <v>144</v>
      </c>
      <c r="G42" s="17" t="s">
        <v>147</v>
      </c>
      <c r="H42" s="17" t="s">
        <v>81</v>
      </c>
      <c r="I42" s="52"/>
      <c r="J42" s="52"/>
      <c r="K42" s="52"/>
      <c r="L42" s="15"/>
    </row>
    <row r="43" spans="1:12" ht="27.75" customHeight="1">
      <c r="A43" s="10">
        <v>385</v>
      </c>
      <c r="B43" s="18" t="s">
        <v>169</v>
      </c>
      <c r="C43" s="2" t="s">
        <v>7</v>
      </c>
      <c r="D43" s="2" t="s">
        <v>17</v>
      </c>
      <c r="E43" s="17" t="s">
        <v>48</v>
      </c>
      <c r="F43" s="17" t="s">
        <v>144</v>
      </c>
      <c r="G43" s="17" t="s">
        <v>155</v>
      </c>
      <c r="H43" s="17"/>
      <c r="I43" s="52">
        <f>I44</f>
        <v>19000</v>
      </c>
      <c r="J43" s="52"/>
      <c r="K43" s="52">
        <f>K44</f>
        <v>34000</v>
      </c>
      <c r="L43" s="15"/>
    </row>
    <row r="44" spans="1:12" ht="30" customHeight="1">
      <c r="A44" s="10">
        <v>385</v>
      </c>
      <c r="B44" s="18" t="s">
        <v>80</v>
      </c>
      <c r="C44" s="2" t="s">
        <v>7</v>
      </c>
      <c r="D44" s="2" t="s">
        <v>17</v>
      </c>
      <c r="E44" s="17" t="s">
        <v>48</v>
      </c>
      <c r="F44" s="17" t="s">
        <v>144</v>
      </c>
      <c r="G44" s="17" t="s">
        <v>155</v>
      </c>
      <c r="H44" s="17" t="s">
        <v>81</v>
      </c>
      <c r="I44" s="52">
        <v>19000</v>
      </c>
      <c r="J44" s="52"/>
      <c r="K44" s="52">
        <v>34000</v>
      </c>
      <c r="L44" s="15"/>
    </row>
    <row r="45" spans="1:12" ht="30" customHeight="1">
      <c r="A45" s="10">
        <v>385</v>
      </c>
      <c r="B45" s="18" t="s">
        <v>186</v>
      </c>
      <c r="C45" s="2" t="s">
        <v>7</v>
      </c>
      <c r="D45" s="2" t="s">
        <v>17</v>
      </c>
      <c r="E45" s="17" t="s">
        <v>185</v>
      </c>
      <c r="F45" s="17" t="s">
        <v>144</v>
      </c>
      <c r="G45" s="17" t="s">
        <v>147</v>
      </c>
      <c r="H45" s="17"/>
      <c r="I45" s="52">
        <f>I46+I47+I48</f>
        <v>1270217</v>
      </c>
      <c r="J45" s="52"/>
      <c r="K45" s="52">
        <f>K46+K47+K48</f>
        <v>1270217</v>
      </c>
      <c r="L45" s="15"/>
    </row>
    <row r="46" spans="1:12" ht="31.5" customHeight="1">
      <c r="A46" s="10">
        <v>385</v>
      </c>
      <c r="B46" s="18" t="s">
        <v>79</v>
      </c>
      <c r="C46" s="2" t="s">
        <v>7</v>
      </c>
      <c r="D46" s="2" t="s">
        <v>17</v>
      </c>
      <c r="E46" s="17" t="s">
        <v>185</v>
      </c>
      <c r="F46" s="17" t="s">
        <v>144</v>
      </c>
      <c r="G46" s="17" t="s">
        <v>147</v>
      </c>
      <c r="H46" s="17" t="s">
        <v>176</v>
      </c>
      <c r="I46" s="52">
        <v>1270217</v>
      </c>
      <c r="J46" s="52"/>
      <c r="K46" s="52">
        <v>1270217</v>
      </c>
      <c r="L46" s="15"/>
    </row>
    <row r="47" spans="1:12" ht="31.5" customHeight="1" hidden="1">
      <c r="A47" s="10">
        <v>385</v>
      </c>
      <c r="B47" s="18" t="s">
        <v>80</v>
      </c>
      <c r="C47" s="2" t="s">
        <v>7</v>
      </c>
      <c r="D47" s="2" t="s">
        <v>17</v>
      </c>
      <c r="E47" s="17" t="s">
        <v>43</v>
      </c>
      <c r="F47" s="17" t="s">
        <v>144</v>
      </c>
      <c r="G47" s="17" t="s">
        <v>147</v>
      </c>
      <c r="H47" s="17" t="s">
        <v>81</v>
      </c>
      <c r="I47" s="52">
        <v>0</v>
      </c>
      <c r="J47" s="52"/>
      <c r="K47" s="52">
        <v>0</v>
      </c>
      <c r="L47" s="15"/>
    </row>
    <row r="48" spans="1:12" ht="20.25" customHeight="1" hidden="1">
      <c r="A48" s="10">
        <v>385</v>
      </c>
      <c r="B48" s="18" t="s">
        <v>82</v>
      </c>
      <c r="C48" s="2" t="s">
        <v>7</v>
      </c>
      <c r="D48" s="2" t="s">
        <v>17</v>
      </c>
      <c r="E48" s="17" t="s">
        <v>43</v>
      </c>
      <c r="F48" s="17" t="s">
        <v>144</v>
      </c>
      <c r="G48" s="17" t="s">
        <v>147</v>
      </c>
      <c r="H48" s="17" t="s">
        <v>83</v>
      </c>
      <c r="I48" s="52">
        <v>0</v>
      </c>
      <c r="J48" s="52"/>
      <c r="K48" s="52">
        <v>0</v>
      </c>
      <c r="L48" s="15"/>
    </row>
    <row r="49" spans="1:12" ht="15.75" customHeight="1" hidden="1">
      <c r="A49" s="10">
        <v>385</v>
      </c>
      <c r="B49" s="18" t="s">
        <v>122</v>
      </c>
      <c r="C49" s="2" t="s">
        <v>8</v>
      </c>
      <c r="D49" s="2" t="s">
        <v>10</v>
      </c>
      <c r="E49" s="17"/>
      <c r="F49" s="17"/>
      <c r="G49" s="17"/>
      <c r="H49" s="17"/>
      <c r="I49" s="15">
        <f aca="true" t="shared" si="0" ref="I49:K50">I50</f>
        <v>0</v>
      </c>
      <c r="J49" s="15"/>
      <c r="K49" s="15">
        <f t="shared" si="0"/>
        <v>0</v>
      </c>
      <c r="L49" s="15"/>
    </row>
    <row r="50" spans="1:12" ht="15.75" customHeight="1" hidden="1">
      <c r="A50" s="19">
        <v>385</v>
      </c>
      <c r="B50" s="18" t="s">
        <v>99</v>
      </c>
      <c r="C50" s="2" t="s">
        <v>8</v>
      </c>
      <c r="D50" s="2" t="s">
        <v>19</v>
      </c>
      <c r="E50" s="17"/>
      <c r="F50" s="17"/>
      <c r="G50" s="17"/>
      <c r="H50" s="17"/>
      <c r="I50" s="15">
        <f t="shared" si="0"/>
        <v>0</v>
      </c>
      <c r="J50" s="15"/>
      <c r="K50" s="15">
        <f t="shared" si="0"/>
        <v>0</v>
      </c>
      <c r="L50" s="15"/>
    </row>
    <row r="51" spans="1:12" ht="15.75" customHeight="1" hidden="1">
      <c r="A51" s="19">
        <v>385</v>
      </c>
      <c r="B51" s="18" t="s">
        <v>77</v>
      </c>
      <c r="C51" s="2" t="s">
        <v>8</v>
      </c>
      <c r="D51" s="2" t="s">
        <v>19</v>
      </c>
      <c r="E51" s="17" t="s">
        <v>43</v>
      </c>
      <c r="F51" s="17" t="s">
        <v>78</v>
      </c>
      <c r="G51" s="17" t="s">
        <v>100</v>
      </c>
      <c r="H51" s="17"/>
      <c r="I51" s="15">
        <f>I52+I53</f>
        <v>0</v>
      </c>
      <c r="J51" s="15"/>
      <c r="K51" s="15">
        <f>K52+K53</f>
        <v>0</v>
      </c>
      <c r="L51" s="15"/>
    </row>
    <row r="52" spans="1:12" ht="15.75" customHeight="1" hidden="1">
      <c r="A52" s="19">
        <v>385</v>
      </c>
      <c r="B52" s="18" t="s">
        <v>79</v>
      </c>
      <c r="C52" s="2" t="s">
        <v>8</v>
      </c>
      <c r="D52" s="2" t="s">
        <v>19</v>
      </c>
      <c r="E52" s="17" t="s">
        <v>43</v>
      </c>
      <c r="F52" s="17" t="s">
        <v>78</v>
      </c>
      <c r="G52" s="17" t="s">
        <v>100</v>
      </c>
      <c r="H52" s="17" t="s">
        <v>0</v>
      </c>
      <c r="I52" s="15">
        <v>0</v>
      </c>
      <c r="J52" s="15"/>
      <c r="K52" s="15">
        <v>0</v>
      </c>
      <c r="L52" s="15"/>
    </row>
    <row r="53" spans="1:12" ht="24.75" customHeight="1" hidden="1">
      <c r="A53" s="19">
        <v>385</v>
      </c>
      <c r="B53" s="18" t="s">
        <v>80</v>
      </c>
      <c r="C53" s="2" t="s">
        <v>8</v>
      </c>
      <c r="D53" s="2" t="s">
        <v>19</v>
      </c>
      <c r="E53" s="17" t="s">
        <v>43</v>
      </c>
      <c r="F53" s="17" t="s">
        <v>78</v>
      </c>
      <c r="G53" s="17" t="s">
        <v>100</v>
      </c>
      <c r="H53" s="17" t="s">
        <v>81</v>
      </c>
      <c r="I53" s="21">
        <f>9811.94-9811.94</f>
        <v>0</v>
      </c>
      <c r="J53" s="21"/>
      <c r="K53" s="21">
        <f>9811.94-9811.94</f>
        <v>0</v>
      </c>
      <c r="L53" s="21"/>
    </row>
    <row r="54" spans="1:12" ht="15.75" customHeight="1">
      <c r="A54" s="19">
        <v>385</v>
      </c>
      <c r="B54" s="18" t="s">
        <v>123</v>
      </c>
      <c r="C54" s="2" t="s">
        <v>19</v>
      </c>
      <c r="D54" s="2" t="s">
        <v>10</v>
      </c>
      <c r="E54" s="17"/>
      <c r="F54" s="17"/>
      <c r="G54" s="17"/>
      <c r="H54" s="17"/>
      <c r="I54" s="15">
        <f>I55+I60</f>
        <v>1000</v>
      </c>
      <c r="J54" s="15"/>
      <c r="K54" s="15">
        <f>K55+K60</f>
        <v>1000</v>
      </c>
      <c r="L54" s="15"/>
    </row>
    <row r="55" spans="1:12" ht="27" customHeight="1" hidden="1">
      <c r="A55" s="19">
        <v>385</v>
      </c>
      <c r="B55" s="18" t="s">
        <v>120</v>
      </c>
      <c r="C55" s="2" t="s">
        <v>19</v>
      </c>
      <c r="D55" s="2" t="s">
        <v>24</v>
      </c>
      <c r="E55" s="17"/>
      <c r="F55" s="17"/>
      <c r="G55" s="17"/>
      <c r="H55" s="17"/>
      <c r="I55" s="15">
        <f>I56</f>
        <v>0</v>
      </c>
      <c r="J55" s="15"/>
      <c r="K55" s="15">
        <f>K56</f>
        <v>0</v>
      </c>
      <c r="L55" s="15"/>
    </row>
    <row r="56" spans="1:12" ht="30.75" customHeight="1" hidden="1">
      <c r="A56" s="19">
        <v>385</v>
      </c>
      <c r="B56" s="29" t="s">
        <v>177</v>
      </c>
      <c r="C56" s="2" t="s">
        <v>19</v>
      </c>
      <c r="D56" s="2" t="s">
        <v>24</v>
      </c>
      <c r="E56" s="17" t="s">
        <v>114</v>
      </c>
      <c r="F56" s="17" t="s">
        <v>144</v>
      </c>
      <c r="G56" s="17" t="s">
        <v>178</v>
      </c>
      <c r="H56" s="17"/>
      <c r="I56" s="52">
        <f>I57</f>
        <v>0</v>
      </c>
      <c r="J56" s="52"/>
      <c r="K56" s="52">
        <f>K57</f>
        <v>0</v>
      </c>
      <c r="L56" s="15"/>
    </row>
    <row r="57" spans="1:12" ht="30" customHeight="1" hidden="1">
      <c r="A57" s="19">
        <v>385</v>
      </c>
      <c r="B57" s="18" t="s">
        <v>80</v>
      </c>
      <c r="C57" s="2" t="s">
        <v>19</v>
      </c>
      <c r="D57" s="2" t="s">
        <v>24</v>
      </c>
      <c r="E57" s="17" t="s">
        <v>114</v>
      </c>
      <c r="F57" s="17" t="s">
        <v>144</v>
      </c>
      <c r="G57" s="17" t="s">
        <v>178</v>
      </c>
      <c r="H57" s="17" t="s">
        <v>81</v>
      </c>
      <c r="I57" s="52">
        <v>0</v>
      </c>
      <c r="J57" s="52"/>
      <c r="K57" s="52">
        <v>0</v>
      </c>
      <c r="L57" s="15"/>
    </row>
    <row r="58" spans="1:12" ht="15.75" customHeight="1" hidden="1">
      <c r="A58" s="19">
        <v>385</v>
      </c>
      <c r="B58" s="18" t="s">
        <v>77</v>
      </c>
      <c r="C58" s="2" t="s">
        <v>19</v>
      </c>
      <c r="D58" s="2" t="s">
        <v>24</v>
      </c>
      <c r="E58" s="17" t="s">
        <v>43</v>
      </c>
      <c r="F58" s="17" t="s">
        <v>78</v>
      </c>
      <c r="G58" s="17" t="s">
        <v>101</v>
      </c>
      <c r="H58" s="17"/>
      <c r="I58" s="15">
        <f>I59</f>
        <v>0</v>
      </c>
      <c r="J58" s="15">
        <f>J59</f>
        <v>0</v>
      </c>
      <c r="K58" s="15">
        <f>K59</f>
        <v>0</v>
      </c>
      <c r="L58" s="15">
        <f>L59</f>
        <v>0</v>
      </c>
    </row>
    <row r="59" spans="1:12" ht="30" customHeight="1" hidden="1">
      <c r="A59" s="19">
        <v>385</v>
      </c>
      <c r="B59" s="18" t="s">
        <v>80</v>
      </c>
      <c r="C59" s="2" t="s">
        <v>19</v>
      </c>
      <c r="D59" s="2" t="s">
        <v>24</v>
      </c>
      <c r="E59" s="17" t="s">
        <v>43</v>
      </c>
      <c r="F59" s="17" t="s">
        <v>78</v>
      </c>
      <c r="G59" s="17" t="s">
        <v>101</v>
      </c>
      <c r="H59" s="17" t="s">
        <v>81</v>
      </c>
      <c r="I59" s="15">
        <v>0</v>
      </c>
      <c r="J59" s="15">
        <f>I59</f>
        <v>0</v>
      </c>
      <c r="K59" s="15">
        <v>0</v>
      </c>
      <c r="L59" s="15">
        <f>K59</f>
        <v>0</v>
      </c>
    </row>
    <row r="60" spans="1:12" ht="30" customHeight="1">
      <c r="A60" s="19">
        <v>385</v>
      </c>
      <c r="B60" s="22" t="s">
        <v>45</v>
      </c>
      <c r="C60" s="20" t="s">
        <v>19</v>
      </c>
      <c r="D60" s="20" t="s">
        <v>33</v>
      </c>
      <c r="E60" s="17"/>
      <c r="F60" s="17"/>
      <c r="G60" s="17"/>
      <c r="H60" s="17"/>
      <c r="I60" s="15">
        <f>I61</f>
        <v>1000</v>
      </c>
      <c r="J60" s="15"/>
      <c r="K60" s="15">
        <f>K61</f>
        <v>1000</v>
      </c>
      <c r="L60" s="15"/>
    </row>
    <row r="61" spans="1:12" ht="30" customHeight="1">
      <c r="A61" s="19">
        <v>385</v>
      </c>
      <c r="B61" s="29" t="s">
        <v>177</v>
      </c>
      <c r="C61" s="20" t="s">
        <v>19</v>
      </c>
      <c r="D61" s="20" t="s">
        <v>33</v>
      </c>
      <c r="E61" s="17" t="s">
        <v>114</v>
      </c>
      <c r="F61" s="17" t="s">
        <v>144</v>
      </c>
      <c r="G61" s="17" t="s">
        <v>178</v>
      </c>
      <c r="H61" s="17"/>
      <c r="I61" s="15">
        <f>I62</f>
        <v>1000</v>
      </c>
      <c r="J61" s="15"/>
      <c r="K61" s="15">
        <f>K62</f>
        <v>1000</v>
      </c>
      <c r="L61" s="15"/>
    </row>
    <row r="62" spans="1:12" ht="24.75" customHeight="1">
      <c r="A62" s="19">
        <v>385</v>
      </c>
      <c r="B62" s="18" t="s">
        <v>80</v>
      </c>
      <c r="C62" s="20" t="s">
        <v>19</v>
      </c>
      <c r="D62" s="20" t="s">
        <v>33</v>
      </c>
      <c r="E62" s="17" t="s">
        <v>114</v>
      </c>
      <c r="F62" s="17" t="s">
        <v>144</v>
      </c>
      <c r="G62" s="17" t="s">
        <v>178</v>
      </c>
      <c r="H62" s="17" t="s">
        <v>81</v>
      </c>
      <c r="I62" s="15">
        <v>1000</v>
      </c>
      <c r="J62" s="15"/>
      <c r="K62" s="15">
        <v>1000</v>
      </c>
      <c r="L62" s="15"/>
    </row>
    <row r="63" spans="1:12" ht="15.75" customHeight="1">
      <c r="A63" s="19">
        <v>385</v>
      </c>
      <c r="B63" s="18" t="s">
        <v>124</v>
      </c>
      <c r="C63" s="20" t="s">
        <v>12</v>
      </c>
      <c r="D63" s="20" t="s">
        <v>10</v>
      </c>
      <c r="E63" s="17"/>
      <c r="F63" s="17"/>
      <c r="G63" s="17"/>
      <c r="H63" s="17"/>
      <c r="I63" s="52">
        <f>I64+I67+I78</f>
        <v>2518695</v>
      </c>
      <c r="J63" s="52"/>
      <c r="K63" s="52">
        <f>K64+K67+K78</f>
        <v>2987370</v>
      </c>
      <c r="L63" s="15"/>
    </row>
    <row r="64" spans="1:12" ht="15.75" customHeight="1" hidden="1">
      <c r="A64" s="19">
        <v>385</v>
      </c>
      <c r="B64" s="18" t="s">
        <v>46</v>
      </c>
      <c r="C64" s="2" t="s">
        <v>12</v>
      </c>
      <c r="D64" s="2" t="s">
        <v>20</v>
      </c>
      <c r="E64" s="17"/>
      <c r="F64" s="17"/>
      <c r="G64" s="17"/>
      <c r="H64" s="17"/>
      <c r="I64" s="52">
        <f aca="true" t="shared" si="1" ref="I64:K65">I65</f>
        <v>0</v>
      </c>
      <c r="J64" s="52"/>
      <c r="K64" s="52">
        <f t="shared" si="1"/>
        <v>0</v>
      </c>
      <c r="L64" s="15"/>
    </row>
    <row r="65" spans="1:12" ht="15.75" customHeight="1" hidden="1">
      <c r="A65" s="19">
        <v>385</v>
      </c>
      <c r="B65" s="18" t="s">
        <v>77</v>
      </c>
      <c r="C65" s="2" t="s">
        <v>12</v>
      </c>
      <c r="D65" s="2" t="s">
        <v>20</v>
      </c>
      <c r="E65" s="17" t="s">
        <v>43</v>
      </c>
      <c r="F65" s="17" t="s">
        <v>78</v>
      </c>
      <c r="G65" s="17" t="s">
        <v>102</v>
      </c>
      <c r="H65" s="17"/>
      <c r="I65" s="52">
        <f t="shared" si="1"/>
        <v>0</v>
      </c>
      <c r="J65" s="52"/>
      <c r="K65" s="52">
        <f t="shared" si="1"/>
        <v>0</v>
      </c>
      <c r="L65" s="15"/>
    </row>
    <row r="66" spans="1:12" ht="30" customHeight="1" hidden="1">
      <c r="A66" s="19">
        <v>385</v>
      </c>
      <c r="B66" s="18" t="s">
        <v>103</v>
      </c>
      <c r="C66" s="2" t="s">
        <v>12</v>
      </c>
      <c r="D66" s="2" t="s">
        <v>20</v>
      </c>
      <c r="E66" s="17" t="s">
        <v>43</v>
      </c>
      <c r="F66" s="17" t="s">
        <v>78</v>
      </c>
      <c r="G66" s="17" t="s">
        <v>102</v>
      </c>
      <c r="H66" s="17" t="s">
        <v>66</v>
      </c>
      <c r="I66" s="52">
        <v>0</v>
      </c>
      <c r="J66" s="52"/>
      <c r="K66" s="52">
        <v>0</v>
      </c>
      <c r="L66" s="15"/>
    </row>
    <row r="67" spans="1:12" ht="15.75" customHeight="1">
      <c r="A67" s="19">
        <v>385</v>
      </c>
      <c r="B67" s="18" t="s">
        <v>104</v>
      </c>
      <c r="C67" s="2" t="s">
        <v>12</v>
      </c>
      <c r="D67" s="2" t="s">
        <v>24</v>
      </c>
      <c r="E67" s="17"/>
      <c r="F67" s="17"/>
      <c r="G67" s="17"/>
      <c r="H67" s="17"/>
      <c r="I67" s="52">
        <f>I70+I76+I74+I68+I72</f>
        <v>2518695</v>
      </c>
      <c r="J67" s="52"/>
      <c r="K67" s="52">
        <f>K70+K76+K74+K68+K72</f>
        <v>2987370</v>
      </c>
      <c r="L67" s="15"/>
    </row>
    <row r="68" spans="1:12" ht="60.75" customHeight="1">
      <c r="A68" s="19">
        <v>385</v>
      </c>
      <c r="B68" s="18" t="s">
        <v>195</v>
      </c>
      <c r="C68" s="2" t="s">
        <v>12</v>
      </c>
      <c r="D68" s="2" t="s">
        <v>24</v>
      </c>
      <c r="E68" s="17" t="s">
        <v>8</v>
      </c>
      <c r="F68" s="17" t="s">
        <v>144</v>
      </c>
      <c r="G68" s="17" t="s">
        <v>106</v>
      </c>
      <c r="H68" s="17"/>
      <c r="I68" s="52">
        <f>I69</f>
        <v>2518695</v>
      </c>
      <c r="J68" s="52"/>
      <c r="K68" s="52">
        <f>K69</f>
        <v>2987370</v>
      </c>
      <c r="L68" s="15"/>
    </row>
    <row r="69" spans="1:12" ht="30" customHeight="1">
      <c r="A69" s="19">
        <v>385</v>
      </c>
      <c r="B69" s="18" t="s">
        <v>80</v>
      </c>
      <c r="C69" s="2" t="s">
        <v>12</v>
      </c>
      <c r="D69" s="2" t="s">
        <v>24</v>
      </c>
      <c r="E69" s="17" t="s">
        <v>8</v>
      </c>
      <c r="F69" s="17" t="s">
        <v>144</v>
      </c>
      <c r="G69" s="17" t="s">
        <v>106</v>
      </c>
      <c r="H69" s="17" t="s">
        <v>81</v>
      </c>
      <c r="I69" s="52">
        <v>2518695</v>
      </c>
      <c r="J69" s="52"/>
      <c r="K69" s="52">
        <v>2987370</v>
      </c>
      <c r="L69" s="15"/>
    </row>
    <row r="70" spans="1:12" ht="30" customHeight="1" hidden="1">
      <c r="A70" s="19">
        <v>385</v>
      </c>
      <c r="B70" s="18" t="s">
        <v>105</v>
      </c>
      <c r="C70" s="2" t="s">
        <v>12</v>
      </c>
      <c r="D70" s="2" t="s">
        <v>24</v>
      </c>
      <c r="E70" s="17" t="s">
        <v>8</v>
      </c>
      <c r="F70" s="17" t="s">
        <v>78</v>
      </c>
      <c r="G70" s="17" t="s">
        <v>101</v>
      </c>
      <c r="H70" s="17"/>
      <c r="I70" s="15">
        <f>I71</f>
        <v>0</v>
      </c>
      <c r="J70" s="15"/>
      <c r="K70" s="15">
        <f>K71</f>
        <v>0</v>
      </c>
      <c r="L70" s="15"/>
    </row>
    <row r="71" spans="1:12" ht="30" customHeight="1" hidden="1">
      <c r="A71" s="19">
        <v>385</v>
      </c>
      <c r="B71" s="18" t="s">
        <v>80</v>
      </c>
      <c r="C71" s="2" t="s">
        <v>12</v>
      </c>
      <c r="D71" s="2" t="s">
        <v>24</v>
      </c>
      <c r="E71" s="17" t="s">
        <v>8</v>
      </c>
      <c r="F71" s="17" t="s">
        <v>78</v>
      </c>
      <c r="G71" s="17" t="s">
        <v>101</v>
      </c>
      <c r="H71" s="17" t="s">
        <v>81</v>
      </c>
      <c r="I71" s="15">
        <v>0</v>
      </c>
      <c r="J71" s="15"/>
      <c r="K71" s="15">
        <v>0</v>
      </c>
      <c r="L71" s="15"/>
    </row>
    <row r="72" spans="1:12" ht="24.75" customHeight="1" hidden="1">
      <c r="A72" s="19">
        <v>385</v>
      </c>
      <c r="B72" s="18" t="s">
        <v>77</v>
      </c>
      <c r="C72" s="2" t="s">
        <v>12</v>
      </c>
      <c r="D72" s="2" t="s">
        <v>24</v>
      </c>
      <c r="E72" s="17" t="s">
        <v>43</v>
      </c>
      <c r="F72" s="17" t="s">
        <v>78</v>
      </c>
      <c r="G72" s="17" t="s">
        <v>101</v>
      </c>
      <c r="H72" s="17"/>
      <c r="I72" s="15">
        <f>I73</f>
        <v>0</v>
      </c>
      <c r="J72" s="15"/>
      <c r="K72" s="15">
        <f>K73</f>
        <v>0</v>
      </c>
      <c r="L72" s="15"/>
    </row>
    <row r="73" spans="1:12" ht="24.75" customHeight="1" hidden="1">
      <c r="A73" s="10">
        <v>385</v>
      </c>
      <c r="B73" s="18" t="s">
        <v>82</v>
      </c>
      <c r="C73" s="2" t="s">
        <v>12</v>
      </c>
      <c r="D73" s="2" t="s">
        <v>24</v>
      </c>
      <c r="E73" s="17" t="s">
        <v>43</v>
      </c>
      <c r="F73" s="17" t="s">
        <v>78</v>
      </c>
      <c r="G73" s="17" t="s">
        <v>101</v>
      </c>
      <c r="H73" s="17" t="s">
        <v>83</v>
      </c>
      <c r="I73" s="15">
        <v>0</v>
      </c>
      <c r="J73" s="15"/>
      <c r="K73" s="15">
        <v>0</v>
      </c>
      <c r="L73" s="15"/>
    </row>
    <row r="74" spans="1:12" ht="24.75" customHeight="1" hidden="1">
      <c r="A74" s="19">
        <v>385</v>
      </c>
      <c r="B74" s="18" t="s">
        <v>54</v>
      </c>
      <c r="C74" s="20" t="s">
        <v>12</v>
      </c>
      <c r="D74" s="20" t="s">
        <v>24</v>
      </c>
      <c r="E74" s="17" t="s">
        <v>39</v>
      </c>
      <c r="F74" s="17" t="s">
        <v>107</v>
      </c>
      <c r="G74" s="17" t="s">
        <v>10</v>
      </c>
      <c r="H74" s="17"/>
      <c r="I74" s="15">
        <f>I75</f>
        <v>0</v>
      </c>
      <c r="J74" s="15"/>
      <c r="K74" s="15">
        <f>K75</f>
        <v>0</v>
      </c>
      <c r="L74" s="15"/>
    </row>
    <row r="75" spans="1:12" ht="24.75" customHeight="1" hidden="1">
      <c r="A75" s="19">
        <v>385</v>
      </c>
      <c r="B75" s="18" t="s">
        <v>18</v>
      </c>
      <c r="C75" s="20" t="s">
        <v>12</v>
      </c>
      <c r="D75" s="20" t="s">
        <v>24</v>
      </c>
      <c r="E75" s="17" t="s">
        <v>39</v>
      </c>
      <c r="F75" s="17" t="s">
        <v>107</v>
      </c>
      <c r="G75" s="17" t="s">
        <v>10</v>
      </c>
      <c r="H75" s="17" t="s">
        <v>9</v>
      </c>
      <c r="I75" s="15">
        <v>0</v>
      </c>
      <c r="J75" s="15"/>
      <c r="K75" s="15">
        <v>0</v>
      </c>
      <c r="L75" s="15"/>
    </row>
    <row r="76" spans="1:12" ht="24.75" customHeight="1" hidden="1">
      <c r="A76" s="19">
        <v>385</v>
      </c>
      <c r="B76" s="18" t="s">
        <v>53</v>
      </c>
      <c r="C76" s="20" t="s">
        <v>12</v>
      </c>
      <c r="D76" s="20" t="s">
        <v>24</v>
      </c>
      <c r="E76" s="17" t="s">
        <v>41</v>
      </c>
      <c r="F76" s="17" t="s">
        <v>50</v>
      </c>
      <c r="G76" s="17" t="s">
        <v>10</v>
      </c>
      <c r="H76" s="17"/>
      <c r="I76" s="15">
        <f>I77</f>
        <v>0</v>
      </c>
      <c r="J76" s="15"/>
      <c r="K76" s="15">
        <f>K77</f>
        <v>0</v>
      </c>
      <c r="L76" s="15"/>
    </row>
    <row r="77" spans="1:12" ht="24.75" customHeight="1" hidden="1">
      <c r="A77" s="19">
        <v>385</v>
      </c>
      <c r="B77" s="18" t="s">
        <v>18</v>
      </c>
      <c r="C77" s="20" t="s">
        <v>12</v>
      </c>
      <c r="D77" s="20" t="s">
        <v>24</v>
      </c>
      <c r="E77" s="17" t="s">
        <v>41</v>
      </c>
      <c r="F77" s="17" t="s">
        <v>50</v>
      </c>
      <c r="G77" s="17" t="s">
        <v>10</v>
      </c>
      <c r="H77" s="17" t="s">
        <v>9</v>
      </c>
      <c r="I77" s="15">
        <v>0</v>
      </c>
      <c r="J77" s="15"/>
      <c r="K77" s="15">
        <v>0</v>
      </c>
      <c r="L77" s="15"/>
    </row>
    <row r="78" spans="1:12" ht="15.75" customHeight="1" hidden="1">
      <c r="A78" s="19">
        <v>385</v>
      </c>
      <c r="B78" s="22" t="s">
        <v>47</v>
      </c>
      <c r="C78" s="20" t="s">
        <v>12</v>
      </c>
      <c r="D78" s="20" t="s">
        <v>48</v>
      </c>
      <c r="E78" s="17"/>
      <c r="F78" s="17"/>
      <c r="G78" s="17"/>
      <c r="H78" s="17"/>
      <c r="I78" s="15">
        <f>I81+I79</f>
        <v>0</v>
      </c>
      <c r="J78" s="15"/>
      <c r="K78" s="15">
        <f>K81+K79</f>
        <v>0</v>
      </c>
      <c r="L78" s="15"/>
    </row>
    <row r="79" spans="1:12" ht="15.75" customHeight="1" hidden="1">
      <c r="A79" s="19">
        <v>385</v>
      </c>
      <c r="B79" s="18" t="s">
        <v>77</v>
      </c>
      <c r="C79" s="20" t="s">
        <v>12</v>
      </c>
      <c r="D79" s="20" t="s">
        <v>48</v>
      </c>
      <c r="E79" s="17" t="s">
        <v>43</v>
      </c>
      <c r="F79" s="17" t="s">
        <v>78</v>
      </c>
      <c r="G79" s="17" t="s">
        <v>96</v>
      </c>
      <c r="H79" s="17"/>
      <c r="I79" s="15">
        <f>I80</f>
        <v>0</v>
      </c>
      <c r="J79" s="15"/>
      <c r="K79" s="15">
        <f>K80</f>
        <v>0</v>
      </c>
      <c r="L79" s="15"/>
    </row>
    <row r="80" spans="1:12" ht="30" customHeight="1" hidden="1">
      <c r="A80" s="19">
        <v>385</v>
      </c>
      <c r="B80" s="18" t="s">
        <v>80</v>
      </c>
      <c r="C80" s="20" t="s">
        <v>12</v>
      </c>
      <c r="D80" s="20" t="s">
        <v>48</v>
      </c>
      <c r="E80" s="17" t="s">
        <v>43</v>
      </c>
      <c r="F80" s="17" t="s">
        <v>78</v>
      </c>
      <c r="G80" s="17" t="s">
        <v>96</v>
      </c>
      <c r="H80" s="17" t="s">
        <v>81</v>
      </c>
      <c r="I80" s="15">
        <v>0</v>
      </c>
      <c r="J80" s="15"/>
      <c r="K80" s="15">
        <v>0</v>
      </c>
      <c r="L80" s="15"/>
    </row>
    <row r="81" spans="1:12" ht="15.75" customHeight="1" hidden="1">
      <c r="A81" s="19">
        <v>385</v>
      </c>
      <c r="B81" s="18" t="s">
        <v>77</v>
      </c>
      <c r="C81" s="20" t="s">
        <v>12</v>
      </c>
      <c r="D81" s="20" t="s">
        <v>48</v>
      </c>
      <c r="E81" s="17" t="s">
        <v>43</v>
      </c>
      <c r="F81" s="17" t="s">
        <v>78</v>
      </c>
      <c r="G81" s="17" t="s">
        <v>101</v>
      </c>
      <c r="H81" s="17"/>
      <c r="I81" s="15">
        <f>I82</f>
        <v>0</v>
      </c>
      <c r="J81" s="15"/>
      <c r="K81" s="15">
        <f>K82</f>
        <v>0</v>
      </c>
      <c r="L81" s="15"/>
    </row>
    <row r="82" spans="1:12" ht="30" customHeight="1" hidden="1">
      <c r="A82" s="19">
        <v>385</v>
      </c>
      <c r="B82" s="18" t="s">
        <v>80</v>
      </c>
      <c r="C82" s="20" t="s">
        <v>12</v>
      </c>
      <c r="D82" s="20" t="s">
        <v>48</v>
      </c>
      <c r="E82" s="17" t="s">
        <v>43</v>
      </c>
      <c r="F82" s="17" t="s">
        <v>78</v>
      </c>
      <c r="G82" s="17" t="s">
        <v>101</v>
      </c>
      <c r="H82" s="17" t="s">
        <v>81</v>
      </c>
      <c r="I82" s="15">
        <v>0</v>
      </c>
      <c r="J82" s="15"/>
      <c r="K82" s="15">
        <v>0</v>
      </c>
      <c r="L82" s="15"/>
    </row>
    <row r="83" spans="1:12" ht="15.75" customHeight="1" hidden="1">
      <c r="A83" s="10">
        <v>385</v>
      </c>
      <c r="B83" s="18" t="s">
        <v>49</v>
      </c>
      <c r="C83" s="20" t="s">
        <v>20</v>
      </c>
      <c r="D83" s="20" t="s">
        <v>7</v>
      </c>
      <c r="E83" s="17"/>
      <c r="F83" s="17"/>
      <c r="G83" s="17"/>
      <c r="H83" s="17"/>
      <c r="I83" s="15">
        <f>I86+I84</f>
        <v>0</v>
      </c>
      <c r="J83" s="15"/>
      <c r="K83" s="15">
        <f>K86+K84</f>
        <v>0</v>
      </c>
      <c r="L83" s="15"/>
    </row>
    <row r="84" spans="1:12" ht="24.75" customHeight="1" hidden="1">
      <c r="A84" s="10">
        <v>385</v>
      </c>
      <c r="B84" s="23" t="s">
        <v>108</v>
      </c>
      <c r="C84" s="24" t="s">
        <v>20</v>
      </c>
      <c r="D84" s="20" t="s">
        <v>7</v>
      </c>
      <c r="E84" s="17" t="s">
        <v>17</v>
      </c>
      <c r="F84" s="17" t="s">
        <v>78</v>
      </c>
      <c r="G84" s="17" t="s">
        <v>109</v>
      </c>
      <c r="H84" s="17"/>
      <c r="I84" s="15">
        <f>I85</f>
        <v>0</v>
      </c>
      <c r="J84" s="15"/>
      <c r="K84" s="15">
        <f>K85</f>
        <v>0</v>
      </c>
      <c r="L84" s="15"/>
    </row>
    <row r="85" spans="1:12" ht="24.75" customHeight="1" hidden="1">
      <c r="A85" s="10">
        <v>385</v>
      </c>
      <c r="B85" s="18" t="s">
        <v>80</v>
      </c>
      <c r="C85" s="20" t="s">
        <v>20</v>
      </c>
      <c r="D85" s="20" t="s">
        <v>7</v>
      </c>
      <c r="E85" s="17" t="s">
        <v>17</v>
      </c>
      <c r="F85" s="17" t="s">
        <v>78</v>
      </c>
      <c r="G85" s="17" t="s">
        <v>109</v>
      </c>
      <c r="H85" s="17" t="s">
        <v>81</v>
      </c>
      <c r="I85" s="15">
        <f>1165315-1165315</f>
        <v>0</v>
      </c>
      <c r="J85" s="15"/>
      <c r="K85" s="15">
        <f>1165315-1165315</f>
        <v>0</v>
      </c>
      <c r="L85" s="15"/>
    </row>
    <row r="86" spans="1:12" ht="24.75" customHeight="1" hidden="1">
      <c r="A86" s="10">
        <v>385</v>
      </c>
      <c r="B86" s="23" t="s">
        <v>44</v>
      </c>
      <c r="C86" s="20" t="s">
        <v>20</v>
      </c>
      <c r="D86" s="20" t="s">
        <v>7</v>
      </c>
      <c r="E86" s="17" t="s">
        <v>22</v>
      </c>
      <c r="F86" s="17" t="s">
        <v>19</v>
      </c>
      <c r="G86" s="17" t="s">
        <v>10</v>
      </c>
      <c r="H86" s="17"/>
      <c r="I86" s="15">
        <f>I87</f>
        <v>0</v>
      </c>
      <c r="J86" s="15"/>
      <c r="K86" s="15">
        <f>K87</f>
        <v>0</v>
      </c>
      <c r="L86" s="15"/>
    </row>
    <row r="87" spans="1:12" ht="24.75" customHeight="1" hidden="1">
      <c r="A87" s="19">
        <v>385</v>
      </c>
      <c r="B87" s="18" t="s">
        <v>18</v>
      </c>
      <c r="C87" s="20" t="s">
        <v>20</v>
      </c>
      <c r="D87" s="20" t="s">
        <v>7</v>
      </c>
      <c r="E87" s="17" t="s">
        <v>22</v>
      </c>
      <c r="F87" s="17" t="s">
        <v>19</v>
      </c>
      <c r="G87" s="17" t="s">
        <v>10</v>
      </c>
      <c r="H87" s="17" t="s">
        <v>9</v>
      </c>
      <c r="I87" s="15">
        <v>0</v>
      </c>
      <c r="J87" s="15"/>
      <c r="K87" s="15">
        <v>0</v>
      </c>
      <c r="L87" s="15"/>
    </row>
    <row r="88" spans="1:12" ht="15.75" customHeight="1">
      <c r="A88" s="19">
        <v>385</v>
      </c>
      <c r="B88" s="18" t="s">
        <v>125</v>
      </c>
      <c r="C88" s="20" t="s">
        <v>20</v>
      </c>
      <c r="D88" s="20" t="s">
        <v>10</v>
      </c>
      <c r="E88" s="17"/>
      <c r="F88" s="17"/>
      <c r="G88" s="17"/>
      <c r="H88" s="17"/>
      <c r="I88" s="52">
        <f>I89+I96</f>
        <v>3001504</v>
      </c>
      <c r="J88" s="52"/>
      <c r="K88" s="52">
        <f>K89+K96</f>
        <v>3099006</v>
      </c>
      <c r="L88" s="15"/>
    </row>
    <row r="89" spans="1:12" ht="15.75" customHeight="1" hidden="1">
      <c r="A89" s="19">
        <v>385</v>
      </c>
      <c r="B89" s="18" t="s">
        <v>40</v>
      </c>
      <c r="C89" s="20" t="s">
        <v>20</v>
      </c>
      <c r="D89" s="20" t="s">
        <v>8</v>
      </c>
      <c r="E89" s="17"/>
      <c r="F89" s="17"/>
      <c r="G89" s="17"/>
      <c r="H89" s="17"/>
      <c r="I89" s="52">
        <f>I92+I94+I90</f>
        <v>0</v>
      </c>
      <c r="J89" s="52"/>
      <c r="K89" s="52">
        <f>K92+K94+K90</f>
        <v>0</v>
      </c>
      <c r="L89" s="15"/>
    </row>
    <row r="90" spans="1:12" ht="15.75" customHeight="1" hidden="1">
      <c r="A90" s="19">
        <v>385</v>
      </c>
      <c r="B90" s="18" t="s">
        <v>77</v>
      </c>
      <c r="C90" s="20" t="s">
        <v>20</v>
      </c>
      <c r="D90" s="20" t="s">
        <v>8</v>
      </c>
      <c r="E90" s="17" t="s">
        <v>43</v>
      </c>
      <c r="F90" s="17" t="s">
        <v>78</v>
      </c>
      <c r="G90" s="17" t="s">
        <v>118</v>
      </c>
      <c r="H90" s="17"/>
      <c r="I90" s="52">
        <f>I91</f>
        <v>0</v>
      </c>
      <c r="J90" s="52"/>
      <c r="K90" s="52">
        <f>K91</f>
        <v>0</v>
      </c>
      <c r="L90" s="15"/>
    </row>
    <row r="91" spans="1:12" ht="30" customHeight="1" hidden="1">
      <c r="A91" s="19">
        <v>385</v>
      </c>
      <c r="B91" s="18" t="s">
        <v>80</v>
      </c>
      <c r="C91" s="20" t="s">
        <v>20</v>
      </c>
      <c r="D91" s="20" t="s">
        <v>8</v>
      </c>
      <c r="E91" s="17" t="s">
        <v>43</v>
      </c>
      <c r="F91" s="17" t="s">
        <v>78</v>
      </c>
      <c r="G91" s="17" t="s">
        <v>118</v>
      </c>
      <c r="H91" s="17" t="s">
        <v>81</v>
      </c>
      <c r="I91" s="52">
        <v>0</v>
      </c>
      <c r="J91" s="52"/>
      <c r="K91" s="52">
        <v>0</v>
      </c>
      <c r="L91" s="15"/>
    </row>
    <row r="92" spans="1:12" ht="15.75" customHeight="1" hidden="1">
      <c r="A92" s="19">
        <v>385</v>
      </c>
      <c r="B92" s="18" t="s">
        <v>77</v>
      </c>
      <c r="C92" s="20" t="s">
        <v>20</v>
      </c>
      <c r="D92" s="20" t="s">
        <v>8</v>
      </c>
      <c r="E92" s="17" t="s">
        <v>43</v>
      </c>
      <c r="F92" s="17" t="s">
        <v>78</v>
      </c>
      <c r="G92" s="17" t="s">
        <v>101</v>
      </c>
      <c r="H92" s="17"/>
      <c r="I92" s="52">
        <f>I93</f>
        <v>0</v>
      </c>
      <c r="J92" s="52"/>
      <c r="K92" s="52">
        <f>K93</f>
        <v>0</v>
      </c>
      <c r="L92" s="15"/>
    </row>
    <row r="93" spans="1:12" ht="30" customHeight="1" hidden="1">
      <c r="A93" s="19">
        <v>385</v>
      </c>
      <c r="B93" s="18" t="s">
        <v>80</v>
      </c>
      <c r="C93" s="20" t="s">
        <v>20</v>
      </c>
      <c r="D93" s="20" t="s">
        <v>8</v>
      </c>
      <c r="E93" s="17" t="s">
        <v>43</v>
      </c>
      <c r="F93" s="17" t="s">
        <v>78</v>
      </c>
      <c r="G93" s="17" t="s">
        <v>101</v>
      </c>
      <c r="H93" s="17" t="s">
        <v>81</v>
      </c>
      <c r="I93" s="52">
        <v>0</v>
      </c>
      <c r="J93" s="52"/>
      <c r="K93" s="52">
        <v>0</v>
      </c>
      <c r="L93" s="15"/>
    </row>
    <row r="94" spans="1:12" ht="15.75" customHeight="1" hidden="1">
      <c r="A94" s="19">
        <v>385</v>
      </c>
      <c r="B94" s="18" t="s">
        <v>77</v>
      </c>
      <c r="C94" s="20" t="s">
        <v>20</v>
      </c>
      <c r="D94" s="20" t="s">
        <v>8</v>
      </c>
      <c r="E94" s="17" t="s">
        <v>43</v>
      </c>
      <c r="F94" s="17" t="s">
        <v>78</v>
      </c>
      <c r="G94" s="17" t="s">
        <v>130</v>
      </c>
      <c r="H94" s="17"/>
      <c r="I94" s="52">
        <f>I95</f>
        <v>0</v>
      </c>
      <c r="J94" s="52"/>
      <c r="K94" s="52">
        <f>K95</f>
        <v>0</v>
      </c>
      <c r="L94" s="15"/>
    </row>
    <row r="95" spans="1:12" ht="30" customHeight="1" hidden="1">
      <c r="A95" s="19">
        <v>385</v>
      </c>
      <c r="B95" s="18" t="s">
        <v>80</v>
      </c>
      <c r="C95" s="20" t="s">
        <v>20</v>
      </c>
      <c r="D95" s="20" t="s">
        <v>8</v>
      </c>
      <c r="E95" s="17" t="s">
        <v>43</v>
      </c>
      <c r="F95" s="17" t="s">
        <v>78</v>
      </c>
      <c r="G95" s="17" t="s">
        <v>130</v>
      </c>
      <c r="H95" s="17" t="s">
        <v>81</v>
      </c>
      <c r="I95" s="52">
        <v>0</v>
      </c>
      <c r="J95" s="52"/>
      <c r="K95" s="52">
        <v>0</v>
      </c>
      <c r="L95" s="15"/>
    </row>
    <row r="96" spans="1:12" ht="15.75" customHeight="1">
      <c r="A96" s="19">
        <v>385</v>
      </c>
      <c r="B96" s="14" t="s">
        <v>23</v>
      </c>
      <c r="C96" s="2" t="s">
        <v>20</v>
      </c>
      <c r="D96" s="2" t="s">
        <v>19</v>
      </c>
      <c r="E96" s="17"/>
      <c r="F96" s="17"/>
      <c r="G96" s="17"/>
      <c r="H96" s="17"/>
      <c r="I96" s="52">
        <f>I97+I101+I103+I104+I108+I110+I112</f>
        <v>3001504</v>
      </c>
      <c r="J96" s="52"/>
      <c r="K96" s="52">
        <f>K97+K101+K103+K104+K108+K110+K112</f>
        <v>3099006</v>
      </c>
      <c r="L96" s="15"/>
    </row>
    <row r="97" spans="1:12" ht="30" customHeight="1">
      <c r="A97" s="19">
        <v>385</v>
      </c>
      <c r="B97" s="18" t="s">
        <v>172</v>
      </c>
      <c r="C97" s="2" t="s">
        <v>20</v>
      </c>
      <c r="D97" s="2" t="s">
        <v>19</v>
      </c>
      <c r="E97" s="17" t="s">
        <v>7</v>
      </c>
      <c r="F97" s="17" t="s">
        <v>144</v>
      </c>
      <c r="G97" s="17" t="s">
        <v>157</v>
      </c>
      <c r="H97" s="17"/>
      <c r="I97" s="52">
        <f>I98+I99</f>
        <v>2014630</v>
      </c>
      <c r="J97" s="52"/>
      <c r="K97" s="52">
        <f>K98+K99</f>
        <v>2112132</v>
      </c>
      <c r="L97" s="15"/>
    </row>
    <row r="98" spans="1:12" ht="30" customHeight="1">
      <c r="A98" s="10">
        <v>385</v>
      </c>
      <c r="B98" s="18" t="s">
        <v>79</v>
      </c>
      <c r="C98" s="2" t="s">
        <v>20</v>
      </c>
      <c r="D98" s="2" t="s">
        <v>19</v>
      </c>
      <c r="E98" s="17" t="s">
        <v>7</v>
      </c>
      <c r="F98" s="17" t="s">
        <v>144</v>
      </c>
      <c r="G98" s="17" t="s">
        <v>157</v>
      </c>
      <c r="H98" s="17" t="s">
        <v>176</v>
      </c>
      <c r="I98" s="52">
        <v>244952</v>
      </c>
      <c r="J98" s="52"/>
      <c r="K98" s="52">
        <v>244952</v>
      </c>
      <c r="L98" s="15"/>
    </row>
    <row r="99" spans="1:12" ht="30" customHeight="1">
      <c r="A99" s="19">
        <v>385</v>
      </c>
      <c r="B99" s="18" t="s">
        <v>80</v>
      </c>
      <c r="C99" s="20" t="s">
        <v>20</v>
      </c>
      <c r="D99" s="20" t="s">
        <v>19</v>
      </c>
      <c r="E99" s="17" t="s">
        <v>7</v>
      </c>
      <c r="F99" s="17" t="s">
        <v>144</v>
      </c>
      <c r="G99" s="17" t="s">
        <v>157</v>
      </c>
      <c r="H99" s="17" t="s">
        <v>81</v>
      </c>
      <c r="I99" s="52">
        <v>1769678</v>
      </c>
      <c r="J99" s="52"/>
      <c r="K99" s="52">
        <v>1867180</v>
      </c>
      <c r="L99" s="15"/>
    </row>
    <row r="100" spans="1:12" ht="30" customHeight="1" hidden="1">
      <c r="A100" s="19">
        <v>385</v>
      </c>
      <c r="B100" s="18" t="s">
        <v>116</v>
      </c>
      <c r="C100" s="20" t="s">
        <v>20</v>
      </c>
      <c r="D100" s="20" t="s">
        <v>19</v>
      </c>
      <c r="E100" s="17" t="s">
        <v>7</v>
      </c>
      <c r="F100" s="17" t="s">
        <v>144</v>
      </c>
      <c r="G100" s="17" t="s">
        <v>158</v>
      </c>
      <c r="H100" s="17"/>
      <c r="I100" s="52">
        <f>I101</f>
        <v>0</v>
      </c>
      <c r="J100" s="52"/>
      <c r="K100" s="52">
        <f>K101</f>
        <v>0</v>
      </c>
      <c r="L100" s="15"/>
    </row>
    <row r="101" spans="1:12" ht="30" customHeight="1" hidden="1">
      <c r="A101" s="19">
        <v>385</v>
      </c>
      <c r="B101" s="18" t="s">
        <v>80</v>
      </c>
      <c r="C101" s="20" t="s">
        <v>20</v>
      </c>
      <c r="D101" s="20" t="s">
        <v>19</v>
      </c>
      <c r="E101" s="17" t="s">
        <v>7</v>
      </c>
      <c r="F101" s="17" t="s">
        <v>144</v>
      </c>
      <c r="G101" s="17" t="s">
        <v>158</v>
      </c>
      <c r="H101" s="17" t="s">
        <v>81</v>
      </c>
      <c r="I101" s="52">
        <v>0</v>
      </c>
      <c r="J101" s="52"/>
      <c r="K101" s="52">
        <v>0</v>
      </c>
      <c r="L101" s="15"/>
    </row>
    <row r="102" spans="1:12" ht="30" customHeight="1" hidden="1">
      <c r="A102" s="19">
        <v>385</v>
      </c>
      <c r="B102" s="18" t="s">
        <v>116</v>
      </c>
      <c r="C102" s="20" t="s">
        <v>20</v>
      </c>
      <c r="D102" s="20" t="s">
        <v>19</v>
      </c>
      <c r="E102" s="17" t="s">
        <v>7</v>
      </c>
      <c r="F102" s="17" t="s">
        <v>78</v>
      </c>
      <c r="G102" s="17" t="s">
        <v>110</v>
      </c>
      <c r="H102" s="17"/>
      <c r="I102" s="15">
        <f>I103</f>
        <v>0</v>
      </c>
      <c r="J102" s="15"/>
      <c r="K102" s="15">
        <f>K103</f>
        <v>0</v>
      </c>
      <c r="L102" s="15"/>
    </row>
    <row r="103" spans="1:12" ht="30" customHeight="1" hidden="1">
      <c r="A103" s="19">
        <v>385</v>
      </c>
      <c r="B103" s="18" t="s">
        <v>80</v>
      </c>
      <c r="C103" s="20" t="s">
        <v>20</v>
      </c>
      <c r="D103" s="20" t="s">
        <v>19</v>
      </c>
      <c r="E103" s="17" t="s">
        <v>7</v>
      </c>
      <c r="F103" s="17" t="s">
        <v>78</v>
      </c>
      <c r="G103" s="17" t="s">
        <v>110</v>
      </c>
      <c r="H103" s="17" t="s">
        <v>81</v>
      </c>
      <c r="I103" s="15">
        <v>0</v>
      </c>
      <c r="J103" s="15"/>
      <c r="K103" s="15">
        <v>0</v>
      </c>
      <c r="L103" s="15"/>
    </row>
    <row r="104" spans="1:12" ht="30" customHeight="1">
      <c r="A104" s="10">
        <v>385</v>
      </c>
      <c r="B104" s="18" t="s">
        <v>172</v>
      </c>
      <c r="C104" s="2" t="s">
        <v>20</v>
      </c>
      <c r="D104" s="2" t="s">
        <v>19</v>
      </c>
      <c r="E104" s="17" t="s">
        <v>7</v>
      </c>
      <c r="F104" s="17" t="s">
        <v>144</v>
      </c>
      <c r="G104" s="17" t="s">
        <v>160</v>
      </c>
      <c r="H104" s="17"/>
      <c r="I104" s="15">
        <f>I105</f>
        <v>986874</v>
      </c>
      <c r="J104" s="15"/>
      <c r="K104" s="15">
        <f>K105</f>
        <v>986874</v>
      </c>
      <c r="L104" s="15"/>
    </row>
    <row r="105" spans="1:12" ht="30" customHeight="1">
      <c r="A105" s="10">
        <v>385</v>
      </c>
      <c r="B105" s="18" t="s">
        <v>79</v>
      </c>
      <c r="C105" s="20" t="s">
        <v>20</v>
      </c>
      <c r="D105" s="20" t="s">
        <v>19</v>
      </c>
      <c r="E105" s="17" t="s">
        <v>7</v>
      </c>
      <c r="F105" s="17" t="s">
        <v>144</v>
      </c>
      <c r="G105" s="17" t="s">
        <v>160</v>
      </c>
      <c r="H105" s="17" t="s">
        <v>176</v>
      </c>
      <c r="I105" s="52">
        <v>986874</v>
      </c>
      <c r="J105" s="15"/>
      <c r="K105" s="15">
        <v>986874</v>
      </c>
      <c r="L105" s="15"/>
    </row>
    <row r="106" spans="1:12" ht="30" customHeight="1" hidden="1">
      <c r="A106" s="19">
        <v>385</v>
      </c>
      <c r="B106" s="18" t="s">
        <v>80</v>
      </c>
      <c r="C106" s="20" t="s">
        <v>20</v>
      </c>
      <c r="D106" s="20" t="s">
        <v>19</v>
      </c>
      <c r="E106" s="17" t="s">
        <v>7</v>
      </c>
      <c r="F106" s="17" t="s">
        <v>78</v>
      </c>
      <c r="G106" s="17" t="s">
        <v>111</v>
      </c>
      <c r="H106" s="17" t="s">
        <v>81</v>
      </c>
      <c r="I106" s="15">
        <v>0</v>
      </c>
      <c r="J106" s="15"/>
      <c r="K106" s="15">
        <v>0</v>
      </c>
      <c r="L106" s="15"/>
    </row>
    <row r="107" spans="1:12" ht="30" customHeight="1" hidden="1">
      <c r="A107" s="10">
        <v>385</v>
      </c>
      <c r="B107" s="18" t="s">
        <v>116</v>
      </c>
      <c r="C107" s="2" t="s">
        <v>20</v>
      </c>
      <c r="D107" s="2" t="s">
        <v>19</v>
      </c>
      <c r="E107" s="17" t="s">
        <v>7</v>
      </c>
      <c r="F107" s="17" t="s">
        <v>78</v>
      </c>
      <c r="G107" s="17" t="s">
        <v>101</v>
      </c>
      <c r="H107" s="17"/>
      <c r="I107" s="15">
        <f>I108</f>
        <v>0</v>
      </c>
      <c r="J107" s="15">
        <f>J108</f>
        <v>0</v>
      </c>
      <c r="K107" s="15">
        <f>K108</f>
        <v>0</v>
      </c>
      <c r="L107" s="15"/>
    </row>
    <row r="108" spans="1:12" ht="30" customHeight="1" hidden="1">
      <c r="A108" s="19">
        <v>385</v>
      </c>
      <c r="B108" s="16" t="s">
        <v>80</v>
      </c>
      <c r="C108" s="20" t="s">
        <v>20</v>
      </c>
      <c r="D108" s="20" t="s">
        <v>19</v>
      </c>
      <c r="E108" s="17" t="s">
        <v>7</v>
      </c>
      <c r="F108" s="17" t="s">
        <v>78</v>
      </c>
      <c r="G108" s="17" t="s">
        <v>101</v>
      </c>
      <c r="H108" s="17" t="s">
        <v>81</v>
      </c>
      <c r="I108" s="15">
        <v>0</v>
      </c>
      <c r="J108" s="15">
        <f>I108</f>
        <v>0</v>
      </c>
      <c r="K108" s="15">
        <v>0</v>
      </c>
      <c r="L108" s="15"/>
    </row>
    <row r="109" spans="1:12" ht="48" customHeight="1" hidden="1">
      <c r="A109" s="19">
        <v>385</v>
      </c>
      <c r="B109" s="25" t="s">
        <v>134</v>
      </c>
      <c r="C109" s="20" t="s">
        <v>20</v>
      </c>
      <c r="D109" s="20" t="s">
        <v>19</v>
      </c>
      <c r="E109" s="17" t="s">
        <v>12</v>
      </c>
      <c r="F109" s="17" t="s">
        <v>78</v>
      </c>
      <c r="G109" s="17" t="s">
        <v>131</v>
      </c>
      <c r="H109" s="17"/>
      <c r="I109" s="15">
        <f>I110</f>
        <v>0</v>
      </c>
      <c r="J109" s="15"/>
      <c r="K109" s="15">
        <f>K110</f>
        <v>0</v>
      </c>
      <c r="L109" s="15"/>
    </row>
    <row r="110" spans="1:12" ht="30" customHeight="1" hidden="1">
      <c r="A110" s="19">
        <v>385</v>
      </c>
      <c r="B110" s="16" t="s">
        <v>80</v>
      </c>
      <c r="C110" s="20" t="s">
        <v>20</v>
      </c>
      <c r="D110" s="20" t="s">
        <v>19</v>
      </c>
      <c r="E110" s="17" t="s">
        <v>12</v>
      </c>
      <c r="F110" s="17" t="s">
        <v>78</v>
      </c>
      <c r="G110" s="17" t="s">
        <v>131</v>
      </c>
      <c r="H110" s="17" t="s">
        <v>81</v>
      </c>
      <c r="I110" s="15">
        <v>0</v>
      </c>
      <c r="J110" s="15"/>
      <c r="K110" s="15">
        <v>0</v>
      </c>
      <c r="L110" s="15"/>
    </row>
    <row r="111" spans="1:12" ht="45" customHeight="1" hidden="1">
      <c r="A111" s="19">
        <v>385</v>
      </c>
      <c r="B111" s="25" t="s">
        <v>112</v>
      </c>
      <c r="C111" s="20" t="s">
        <v>20</v>
      </c>
      <c r="D111" s="20" t="s">
        <v>19</v>
      </c>
      <c r="E111" s="17" t="s">
        <v>26</v>
      </c>
      <c r="F111" s="17" t="s">
        <v>78</v>
      </c>
      <c r="G111" s="17" t="s">
        <v>111</v>
      </c>
      <c r="H111" s="17"/>
      <c r="I111" s="15">
        <f>I112</f>
        <v>0</v>
      </c>
      <c r="J111" s="15"/>
      <c r="K111" s="15">
        <f>K112</f>
        <v>0</v>
      </c>
      <c r="L111" s="15"/>
    </row>
    <row r="112" spans="1:12" ht="30" customHeight="1" hidden="1">
      <c r="A112" s="19">
        <v>385</v>
      </c>
      <c r="B112" s="16" t="s">
        <v>80</v>
      </c>
      <c r="C112" s="20" t="s">
        <v>20</v>
      </c>
      <c r="D112" s="20" t="s">
        <v>19</v>
      </c>
      <c r="E112" s="17" t="s">
        <v>26</v>
      </c>
      <c r="F112" s="17" t="s">
        <v>78</v>
      </c>
      <c r="G112" s="17" t="s">
        <v>111</v>
      </c>
      <c r="H112" s="17" t="s">
        <v>81</v>
      </c>
      <c r="I112" s="15">
        <v>0</v>
      </c>
      <c r="J112" s="15"/>
      <c r="K112" s="15">
        <v>0</v>
      </c>
      <c r="L112" s="15"/>
    </row>
    <row r="113" spans="1:12" ht="15.75" customHeight="1" hidden="1">
      <c r="A113" s="19">
        <v>385</v>
      </c>
      <c r="B113" s="18" t="s">
        <v>126</v>
      </c>
      <c r="C113" s="20" t="s">
        <v>34</v>
      </c>
      <c r="D113" s="20" t="s">
        <v>10</v>
      </c>
      <c r="E113" s="17"/>
      <c r="F113" s="17"/>
      <c r="G113" s="17"/>
      <c r="H113" s="17"/>
      <c r="I113" s="15">
        <f>I114</f>
        <v>0</v>
      </c>
      <c r="J113" s="15">
        <f>J114</f>
        <v>0</v>
      </c>
      <c r="K113" s="15">
        <f>K114</f>
        <v>0</v>
      </c>
      <c r="L113" s="15"/>
    </row>
    <row r="114" spans="1:12" ht="15.75" customHeight="1" hidden="1">
      <c r="A114" s="19">
        <v>385</v>
      </c>
      <c r="B114" s="16" t="s">
        <v>55</v>
      </c>
      <c r="C114" s="20" t="s">
        <v>34</v>
      </c>
      <c r="D114" s="20" t="s">
        <v>19</v>
      </c>
      <c r="E114" s="17"/>
      <c r="F114" s="17"/>
      <c r="G114" s="17"/>
      <c r="H114" s="17"/>
      <c r="I114" s="15">
        <f>I117+I115</f>
        <v>0</v>
      </c>
      <c r="J114" s="15">
        <f>J117</f>
        <v>0</v>
      </c>
      <c r="K114" s="15">
        <f>K117+K115</f>
        <v>0</v>
      </c>
      <c r="L114" s="15"/>
    </row>
    <row r="115" spans="1:12" ht="45" customHeight="1" hidden="1">
      <c r="A115" s="19">
        <v>385</v>
      </c>
      <c r="B115" s="18" t="s">
        <v>132</v>
      </c>
      <c r="C115" s="20" t="s">
        <v>34</v>
      </c>
      <c r="D115" s="20" t="s">
        <v>19</v>
      </c>
      <c r="E115" s="17" t="s">
        <v>12</v>
      </c>
      <c r="F115" s="17" t="s">
        <v>78</v>
      </c>
      <c r="G115" s="17" t="s">
        <v>131</v>
      </c>
      <c r="H115" s="17"/>
      <c r="I115" s="15">
        <f>I116</f>
        <v>0</v>
      </c>
      <c r="J115" s="15"/>
      <c r="K115" s="15">
        <f>K116</f>
        <v>0</v>
      </c>
      <c r="L115" s="15"/>
    </row>
    <row r="116" spans="1:12" ht="30" customHeight="1" hidden="1">
      <c r="A116" s="19">
        <v>385</v>
      </c>
      <c r="B116" s="16" t="s">
        <v>80</v>
      </c>
      <c r="C116" s="20" t="s">
        <v>34</v>
      </c>
      <c r="D116" s="20" t="s">
        <v>19</v>
      </c>
      <c r="E116" s="17" t="s">
        <v>12</v>
      </c>
      <c r="F116" s="17" t="s">
        <v>78</v>
      </c>
      <c r="G116" s="17" t="s">
        <v>131</v>
      </c>
      <c r="H116" s="17" t="s">
        <v>81</v>
      </c>
      <c r="I116" s="15">
        <v>0</v>
      </c>
      <c r="J116" s="15"/>
      <c r="K116" s="15">
        <v>0</v>
      </c>
      <c r="L116" s="15"/>
    </row>
    <row r="117" spans="1:12" ht="30" customHeight="1" hidden="1">
      <c r="A117" s="19">
        <v>385</v>
      </c>
      <c r="B117" s="16" t="s">
        <v>77</v>
      </c>
      <c r="C117" s="20" t="s">
        <v>34</v>
      </c>
      <c r="D117" s="20" t="s">
        <v>19</v>
      </c>
      <c r="E117" s="17" t="s">
        <v>43</v>
      </c>
      <c r="F117" s="17" t="s">
        <v>78</v>
      </c>
      <c r="G117" s="17" t="s">
        <v>101</v>
      </c>
      <c r="H117" s="17"/>
      <c r="I117" s="15">
        <f>I118</f>
        <v>0</v>
      </c>
      <c r="J117" s="15">
        <f>J118</f>
        <v>0</v>
      </c>
      <c r="K117" s="15">
        <f>K118</f>
        <v>0</v>
      </c>
      <c r="L117" s="15"/>
    </row>
    <row r="118" spans="1:12" ht="30" customHeight="1" hidden="1">
      <c r="A118" s="19">
        <v>385</v>
      </c>
      <c r="B118" s="16" t="s">
        <v>80</v>
      </c>
      <c r="C118" s="20" t="s">
        <v>34</v>
      </c>
      <c r="D118" s="20" t="s">
        <v>19</v>
      </c>
      <c r="E118" s="17" t="s">
        <v>43</v>
      </c>
      <c r="F118" s="17" t="s">
        <v>78</v>
      </c>
      <c r="G118" s="17" t="s">
        <v>101</v>
      </c>
      <c r="H118" s="17" t="s">
        <v>81</v>
      </c>
      <c r="I118" s="15"/>
      <c r="J118" s="15">
        <f>I118</f>
        <v>0</v>
      </c>
      <c r="K118" s="15"/>
      <c r="L118" s="15"/>
    </row>
    <row r="119" spans="1:12" ht="30" customHeight="1" hidden="1">
      <c r="A119" s="19">
        <v>385</v>
      </c>
      <c r="B119" s="25" t="s">
        <v>56</v>
      </c>
      <c r="C119" s="20" t="s">
        <v>34</v>
      </c>
      <c r="D119" s="20" t="s">
        <v>20</v>
      </c>
      <c r="E119" s="17"/>
      <c r="F119" s="17"/>
      <c r="G119" s="17"/>
      <c r="H119" s="17"/>
      <c r="I119" s="21">
        <f>I120</f>
        <v>0</v>
      </c>
      <c r="J119" s="15"/>
      <c r="K119" s="21">
        <f>K120</f>
        <v>0</v>
      </c>
      <c r="L119" s="15"/>
    </row>
    <row r="120" spans="1:12" ht="30" customHeight="1" hidden="1">
      <c r="A120" s="19">
        <v>385</v>
      </c>
      <c r="B120" s="25" t="s">
        <v>55</v>
      </c>
      <c r="C120" s="20" t="s">
        <v>34</v>
      </c>
      <c r="D120" s="20" t="s">
        <v>20</v>
      </c>
      <c r="E120" s="17" t="s">
        <v>57</v>
      </c>
      <c r="F120" s="17" t="s">
        <v>7</v>
      </c>
      <c r="G120" s="17" t="s">
        <v>10</v>
      </c>
      <c r="H120" s="17"/>
      <c r="I120" s="21">
        <f>I121</f>
        <v>0</v>
      </c>
      <c r="J120" s="15"/>
      <c r="K120" s="21">
        <f>K121</f>
        <v>0</v>
      </c>
      <c r="L120" s="15"/>
    </row>
    <row r="121" spans="1:12" ht="30" customHeight="1" hidden="1">
      <c r="A121" s="19">
        <v>385</v>
      </c>
      <c r="B121" s="25" t="s">
        <v>18</v>
      </c>
      <c r="C121" s="20" t="s">
        <v>34</v>
      </c>
      <c r="D121" s="20" t="s">
        <v>20</v>
      </c>
      <c r="E121" s="17" t="s">
        <v>57</v>
      </c>
      <c r="F121" s="17" t="s">
        <v>7</v>
      </c>
      <c r="G121" s="17" t="s">
        <v>10</v>
      </c>
      <c r="H121" s="17" t="s">
        <v>9</v>
      </c>
      <c r="I121" s="21">
        <v>0</v>
      </c>
      <c r="J121" s="15"/>
      <c r="K121" s="21">
        <v>0</v>
      </c>
      <c r="L121" s="15"/>
    </row>
    <row r="122" spans="1:12" ht="15.75" customHeight="1" hidden="1">
      <c r="A122" s="19">
        <v>385</v>
      </c>
      <c r="B122" s="25" t="s">
        <v>25</v>
      </c>
      <c r="C122" s="20" t="s">
        <v>26</v>
      </c>
      <c r="D122" s="20" t="s">
        <v>26</v>
      </c>
      <c r="E122" s="17"/>
      <c r="F122" s="17"/>
      <c r="G122" s="17"/>
      <c r="H122" s="17"/>
      <c r="I122" s="15">
        <f>I123</f>
        <v>0</v>
      </c>
      <c r="J122" s="15"/>
      <c r="K122" s="15">
        <f>K123</f>
        <v>0</v>
      </c>
      <c r="L122" s="15"/>
    </row>
    <row r="123" spans="1:12" ht="15.75" customHeight="1" hidden="1">
      <c r="A123" s="19">
        <v>385</v>
      </c>
      <c r="B123" s="16" t="s">
        <v>77</v>
      </c>
      <c r="C123" s="20" t="s">
        <v>26</v>
      </c>
      <c r="D123" s="20" t="s">
        <v>26</v>
      </c>
      <c r="E123" s="17" t="s">
        <v>43</v>
      </c>
      <c r="F123" s="17" t="s">
        <v>78</v>
      </c>
      <c r="G123" s="17" t="s">
        <v>88</v>
      </c>
      <c r="H123" s="17"/>
      <c r="I123" s="15">
        <f>I124</f>
        <v>0</v>
      </c>
      <c r="J123" s="15"/>
      <c r="K123" s="15">
        <f>K124</f>
        <v>0</v>
      </c>
      <c r="L123" s="15"/>
    </row>
    <row r="124" spans="1:12" ht="15.75" customHeight="1" hidden="1">
      <c r="A124" s="19">
        <v>385</v>
      </c>
      <c r="B124" s="25" t="s">
        <v>32</v>
      </c>
      <c r="C124" s="20" t="s">
        <v>26</v>
      </c>
      <c r="D124" s="20" t="s">
        <v>26</v>
      </c>
      <c r="E124" s="17" t="s">
        <v>43</v>
      </c>
      <c r="F124" s="17" t="s">
        <v>78</v>
      </c>
      <c r="G124" s="17" t="s">
        <v>88</v>
      </c>
      <c r="H124" s="17" t="s">
        <v>63</v>
      </c>
      <c r="I124" s="15">
        <v>0</v>
      </c>
      <c r="J124" s="15"/>
      <c r="K124" s="15">
        <v>0</v>
      </c>
      <c r="L124" s="15"/>
    </row>
    <row r="125" spans="1:12" ht="15.75" customHeight="1" hidden="1">
      <c r="A125" s="19">
        <v>385</v>
      </c>
      <c r="B125" s="26" t="s">
        <v>27</v>
      </c>
      <c r="C125" s="20" t="s">
        <v>28</v>
      </c>
      <c r="D125" s="20" t="s">
        <v>7</v>
      </c>
      <c r="E125" s="17"/>
      <c r="F125" s="17"/>
      <c r="G125" s="17"/>
      <c r="H125" s="17"/>
      <c r="I125" s="15">
        <f>I126+I128</f>
        <v>0</v>
      </c>
      <c r="J125" s="15">
        <f>J128</f>
        <v>0</v>
      </c>
      <c r="K125" s="15">
        <f>K126+K128</f>
        <v>0</v>
      </c>
      <c r="L125" s="15"/>
    </row>
    <row r="126" spans="1:12" ht="15.75" customHeight="1" hidden="1">
      <c r="A126" s="19">
        <v>385</v>
      </c>
      <c r="B126" s="16" t="s">
        <v>77</v>
      </c>
      <c r="C126" s="20" t="s">
        <v>28</v>
      </c>
      <c r="D126" s="20" t="s">
        <v>7</v>
      </c>
      <c r="E126" s="17" t="s">
        <v>43</v>
      </c>
      <c r="F126" s="17" t="s">
        <v>78</v>
      </c>
      <c r="G126" s="17" t="s">
        <v>88</v>
      </c>
      <c r="H126" s="17"/>
      <c r="I126" s="15">
        <f>I127</f>
        <v>0</v>
      </c>
      <c r="J126" s="15"/>
      <c r="K126" s="15">
        <f>K127</f>
        <v>0</v>
      </c>
      <c r="L126" s="15"/>
    </row>
    <row r="127" spans="1:12" ht="15.75" customHeight="1" hidden="1">
      <c r="A127" s="19">
        <v>385</v>
      </c>
      <c r="B127" s="25" t="s">
        <v>32</v>
      </c>
      <c r="C127" s="20" t="s">
        <v>28</v>
      </c>
      <c r="D127" s="20" t="s">
        <v>7</v>
      </c>
      <c r="E127" s="17" t="s">
        <v>43</v>
      </c>
      <c r="F127" s="17" t="s">
        <v>78</v>
      </c>
      <c r="G127" s="17" t="s">
        <v>88</v>
      </c>
      <c r="H127" s="17" t="s">
        <v>63</v>
      </c>
      <c r="I127" s="15">
        <v>0</v>
      </c>
      <c r="J127" s="15"/>
      <c r="K127" s="15">
        <v>0</v>
      </c>
      <c r="L127" s="15"/>
    </row>
    <row r="128" spans="1:12" ht="24.75" customHeight="1" hidden="1">
      <c r="A128" s="19">
        <v>385</v>
      </c>
      <c r="B128" s="25" t="s">
        <v>37</v>
      </c>
      <c r="C128" s="20" t="s">
        <v>28</v>
      </c>
      <c r="D128" s="20" t="s">
        <v>7</v>
      </c>
      <c r="E128" s="17" t="s">
        <v>43</v>
      </c>
      <c r="F128" s="17" t="s">
        <v>78</v>
      </c>
      <c r="G128" s="17" t="s">
        <v>101</v>
      </c>
      <c r="H128" s="17"/>
      <c r="I128" s="15">
        <f>I129</f>
        <v>0</v>
      </c>
      <c r="J128" s="15">
        <f>J129</f>
        <v>0</v>
      </c>
      <c r="K128" s="15">
        <f>K129</f>
        <v>0</v>
      </c>
      <c r="L128" s="15"/>
    </row>
    <row r="129" spans="1:12" ht="24.75" customHeight="1" hidden="1">
      <c r="A129" s="19">
        <v>385</v>
      </c>
      <c r="B129" s="25" t="s">
        <v>38</v>
      </c>
      <c r="C129" s="20" t="s">
        <v>28</v>
      </c>
      <c r="D129" s="20" t="s">
        <v>7</v>
      </c>
      <c r="E129" s="17" t="s">
        <v>43</v>
      </c>
      <c r="F129" s="17" t="s">
        <v>78</v>
      </c>
      <c r="G129" s="17" t="s">
        <v>101</v>
      </c>
      <c r="H129" s="17" t="s">
        <v>62</v>
      </c>
      <c r="I129" s="15">
        <v>0</v>
      </c>
      <c r="J129" s="15">
        <f>I129</f>
        <v>0</v>
      </c>
      <c r="K129" s="15">
        <v>0</v>
      </c>
      <c r="L129" s="15"/>
    </row>
    <row r="130" spans="1:12" ht="15.75" customHeight="1" hidden="1">
      <c r="A130" s="19">
        <v>385</v>
      </c>
      <c r="B130" s="18" t="s">
        <v>127</v>
      </c>
      <c r="C130" s="20" t="s">
        <v>30</v>
      </c>
      <c r="D130" s="20" t="s">
        <v>10</v>
      </c>
      <c r="E130" s="17"/>
      <c r="F130" s="17"/>
      <c r="G130" s="17"/>
      <c r="H130" s="17"/>
      <c r="I130" s="52">
        <f>I131</f>
        <v>0</v>
      </c>
      <c r="J130" s="52"/>
      <c r="K130" s="52">
        <f>K131</f>
        <v>0</v>
      </c>
      <c r="L130" s="15"/>
    </row>
    <row r="131" spans="1:12" ht="15.75" customHeight="1" hidden="1">
      <c r="A131" s="19">
        <v>385</v>
      </c>
      <c r="B131" s="25" t="s">
        <v>29</v>
      </c>
      <c r="C131" s="20" t="s">
        <v>30</v>
      </c>
      <c r="D131" s="20" t="s">
        <v>7</v>
      </c>
      <c r="E131" s="17"/>
      <c r="F131" s="17"/>
      <c r="G131" s="17"/>
      <c r="H131" s="17"/>
      <c r="I131" s="52">
        <f>I132</f>
        <v>0</v>
      </c>
      <c r="J131" s="52"/>
      <c r="K131" s="52">
        <f>K132</f>
        <v>0</v>
      </c>
      <c r="L131" s="15"/>
    </row>
    <row r="132" spans="1:12" ht="15.75" customHeight="1" hidden="1">
      <c r="A132" s="19">
        <v>385</v>
      </c>
      <c r="B132" s="16" t="s">
        <v>77</v>
      </c>
      <c r="C132" s="20" t="s">
        <v>30</v>
      </c>
      <c r="D132" s="20" t="s">
        <v>7</v>
      </c>
      <c r="E132" s="17" t="s">
        <v>43</v>
      </c>
      <c r="F132" s="17" t="s">
        <v>144</v>
      </c>
      <c r="G132" s="17" t="s">
        <v>164</v>
      </c>
      <c r="H132" s="17"/>
      <c r="I132" s="52">
        <f>I133</f>
        <v>0</v>
      </c>
      <c r="J132" s="52"/>
      <c r="K132" s="52">
        <f>K133</f>
        <v>0</v>
      </c>
      <c r="L132" s="15"/>
    </row>
    <row r="133" spans="1:12" ht="15.75" customHeight="1" hidden="1">
      <c r="A133" s="19">
        <v>385</v>
      </c>
      <c r="B133" s="27" t="s">
        <v>67</v>
      </c>
      <c r="C133" s="20" t="s">
        <v>30</v>
      </c>
      <c r="D133" s="20" t="s">
        <v>7</v>
      </c>
      <c r="E133" s="17" t="s">
        <v>43</v>
      </c>
      <c r="F133" s="17" t="s">
        <v>144</v>
      </c>
      <c r="G133" s="17" t="s">
        <v>164</v>
      </c>
      <c r="H133" s="17" t="s">
        <v>68</v>
      </c>
      <c r="I133" s="52">
        <v>0</v>
      </c>
      <c r="J133" s="52"/>
      <c r="K133" s="52">
        <v>0</v>
      </c>
      <c r="L133" s="15"/>
    </row>
    <row r="134" spans="1:12" ht="15.75" customHeight="1" hidden="1">
      <c r="A134" s="19">
        <v>385</v>
      </c>
      <c r="B134" s="27" t="s">
        <v>42</v>
      </c>
      <c r="C134" s="20" t="s">
        <v>30</v>
      </c>
      <c r="D134" s="20" t="s">
        <v>19</v>
      </c>
      <c r="E134" s="17"/>
      <c r="F134" s="17"/>
      <c r="G134" s="17"/>
      <c r="H134" s="17"/>
      <c r="I134" s="21">
        <f>I135+I137</f>
        <v>0</v>
      </c>
      <c r="J134" s="15"/>
      <c r="K134" s="21">
        <f>K135+K137</f>
        <v>0</v>
      </c>
      <c r="L134" s="15"/>
    </row>
    <row r="135" spans="1:12" ht="15.75" customHeight="1" hidden="1">
      <c r="A135" s="19">
        <v>385</v>
      </c>
      <c r="B135" s="27" t="s">
        <v>21</v>
      </c>
      <c r="C135" s="20" t="s">
        <v>30</v>
      </c>
      <c r="D135" s="20" t="s">
        <v>19</v>
      </c>
      <c r="E135" s="17" t="s">
        <v>15</v>
      </c>
      <c r="F135" s="17" t="s">
        <v>20</v>
      </c>
      <c r="G135" s="17" t="s">
        <v>10</v>
      </c>
      <c r="H135" s="17"/>
      <c r="I135" s="15">
        <f>I136</f>
        <v>0</v>
      </c>
      <c r="J135" s="15"/>
      <c r="K135" s="15">
        <f>K136</f>
        <v>0</v>
      </c>
      <c r="L135" s="15"/>
    </row>
    <row r="136" spans="1:12" ht="15.75" customHeight="1" hidden="1">
      <c r="A136" s="19">
        <v>385</v>
      </c>
      <c r="B136" s="27" t="s">
        <v>69</v>
      </c>
      <c r="C136" s="20" t="s">
        <v>30</v>
      </c>
      <c r="D136" s="20" t="s">
        <v>19</v>
      </c>
      <c r="E136" s="17" t="s">
        <v>15</v>
      </c>
      <c r="F136" s="17" t="s">
        <v>20</v>
      </c>
      <c r="G136" s="17" t="s">
        <v>10</v>
      </c>
      <c r="H136" s="17" t="s">
        <v>71</v>
      </c>
      <c r="I136" s="15">
        <v>0</v>
      </c>
      <c r="J136" s="15"/>
      <c r="K136" s="15">
        <v>0</v>
      </c>
      <c r="L136" s="15"/>
    </row>
    <row r="137" spans="1:12" ht="15.75" customHeight="1" hidden="1">
      <c r="A137" s="19">
        <v>385</v>
      </c>
      <c r="B137" s="28" t="s">
        <v>70</v>
      </c>
      <c r="C137" s="20" t="s">
        <v>30</v>
      </c>
      <c r="D137" s="20" t="s">
        <v>19</v>
      </c>
      <c r="E137" s="17" t="s">
        <v>51</v>
      </c>
      <c r="F137" s="17" t="s">
        <v>52</v>
      </c>
      <c r="G137" s="17" t="s">
        <v>10</v>
      </c>
      <c r="H137" s="17"/>
      <c r="I137" s="21">
        <f>I138</f>
        <v>0</v>
      </c>
      <c r="J137" s="15"/>
      <c r="K137" s="21">
        <f>K138</f>
        <v>0</v>
      </c>
      <c r="L137" s="15"/>
    </row>
    <row r="138" spans="1:12" ht="15.75" customHeight="1" hidden="1">
      <c r="A138" s="19">
        <v>385</v>
      </c>
      <c r="B138" s="27" t="s">
        <v>69</v>
      </c>
      <c r="C138" s="20" t="s">
        <v>30</v>
      </c>
      <c r="D138" s="20" t="s">
        <v>19</v>
      </c>
      <c r="E138" s="17" t="s">
        <v>51</v>
      </c>
      <c r="F138" s="17" t="s">
        <v>52</v>
      </c>
      <c r="G138" s="17" t="s">
        <v>10</v>
      </c>
      <c r="H138" s="17" t="s">
        <v>71</v>
      </c>
      <c r="I138" s="21">
        <v>0</v>
      </c>
      <c r="J138" s="15"/>
      <c r="K138" s="21">
        <v>0</v>
      </c>
      <c r="L138" s="15"/>
    </row>
    <row r="139" spans="1:12" ht="15.75" customHeight="1" hidden="1">
      <c r="A139" s="19">
        <v>385</v>
      </c>
      <c r="B139" s="14" t="s">
        <v>128</v>
      </c>
      <c r="C139" s="20" t="s">
        <v>14</v>
      </c>
      <c r="D139" s="20" t="s">
        <v>10</v>
      </c>
      <c r="E139" s="17"/>
      <c r="F139" s="17"/>
      <c r="G139" s="17"/>
      <c r="H139" s="17"/>
      <c r="I139" s="15">
        <f>I140</f>
        <v>0</v>
      </c>
      <c r="J139" s="15"/>
      <c r="K139" s="15">
        <f>K140</f>
        <v>0</v>
      </c>
      <c r="L139" s="15"/>
    </row>
    <row r="140" spans="1:12" ht="15.75" customHeight="1" hidden="1">
      <c r="A140" s="19">
        <v>385</v>
      </c>
      <c r="B140" s="25" t="s">
        <v>31</v>
      </c>
      <c r="C140" s="20" t="s">
        <v>14</v>
      </c>
      <c r="D140" s="20" t="s">
        <v>7</v>
      </c>
      <c r="E140" s="17"/>
      <c r="F140" s="17"/>
      <c r="G140" s="17"/>
      <c r="H140" s="17"/>
      <c r="I140" s="15">
        <f>I143+I145+I141</f>
        <v>0</v>
      </c>
      <c r="J140" s="15"/>
      <c r="K140" s="15">
        <f>K143+K145+K141</f>
        <v>0</v>
      </c>
      <c r="L140" s="15"/>
    </row>
    <row r="141" spans="1:12" ht="16.5" customHeight="1" hidden="1">
      <c r="A141" s="19">
        <v>385</v>
      </c>
      <c r="B141" s="25" t="s">
        <v>119</v>
      </c>
      <c r="C141" s="20" t="s">
        <v>14</v>
      </c>
      <c r="D141" s="20" t="s">
        <v>7</v>
      </c>
      <c r="E141" s="17" t="s">
        <v>24</v>
      </c>
      <c r="F141" s="17" t="s">
        <v>144</v>
      </c>
      <c r="G141" s="17" t="s">
        <v>165</v>
      </c>
      <c r="H141" s="17"/>
      <c r="I141" s="15">
        <f>I142</f>
        <v>0</v>
      </c>
      <c r="J141" s="15"/>
      <c r="K141" s="15">
        <f>K142</f>
        <v>0</v>
      </c>
      <c r="L141" s="15"/>
    </row>
    <row r="142" spans="1:12" ht="28.5" customHeight="1" hidden="1">
      <c r="A142" s="19">
        <v>385</v>
      </c>
      <c r="B142" s="16" t="s">
        <v>80</v>
      </c>
      <c r="C142" s="20" t="s">
        <v>14</v>
      </c>
      <c r="D142" s="20" t="s">
        <v>7</v>
      </c>
      <c r="E142" s="17" t="s">
        <v>24</v>
      </c>
      <c r="F142" s="17" t="s">
        <v>144</v>
      </c>
      <c r="G142" s="17" t="s">
        <v>165</v>
      </c>
      <c r="H142" s="17" t="s">
        <v>81</v>
      </c>
      <c r="I142" s="15">
        <v>0</v>
      </c>
      <c r="J142" s="15"/>
      <c r="K142" s="15">
        <v>0</v>
      </c>
      <c r="L142" s="15"/>
    </row>
    <row r="143" spans="1:12" ht="30" customHeight="1" hidden="1">
      <c r="A143" s="19">
        <v>385</v>
      </c>
      <c r="B143" s="29" t="s">
        <v>113</v>
      </c>
      <c r="C143" s="20" t="s">
        <v>14</v>
      </c>
      <c r="D143" s="20" t="s">
        <v>7</v>
      </c>
      <c r="E143" s="17" t="s">
        <v>114</v>
      </c>
      <c r="F143" s="17" t="s">
        <v>78</v>
      </c>
      <c r="G143" s="17" t="s">
        <v>115</v>
      </c>
      <c r="H143" s="17"/>
      <c r="I143" s="15">
        <f>I144</f>
        <v>0</v>
      </c>
      <c r="J143" s="15"/>
      <c r="K143" s="15">
        <f>K144</f>
        <v>0</v>
      </c>
      <c r="L143" s="15"/>
    </row>
    <row r="144" spans="1:12" ht="30" customHeight="1" hidden="1">
      <c r="A144" s="19">
        <v>385</v>
      </c>
      <c r="B144" s="16" t="s">
        <v>80</v>
      </c>
      <c r="C144" s="20" t="s">
        <v>14</v>
      </c>
      <c r="D144" s="20" t="s">
        <v>7</v>
      </c>
      <c r="E144" s="17" t="s">
        <v>114</v>
      </c>
      <c r="F144" s="17" t="s">
        <v>78</v>
      </c>
      <c r="G144" s="17" t="s">
        <v>115</v>
      </c>
      <c r="H144" s="17" t="s">
        <v>81</v>
      </c>
      <c r="I144" s="15">
        <v>0</v>
      </c>
      <c r="J144" s="15"/>
      <c r="K144" s="15">
        <v>0</v>
      </c>
      <c r="L144" s="15"/>
    </row>
    <row r="145" spans="1:12" ht="15.75" customHeight="1" hidden="1">
      <c r="A145" s="19">
        <v>385</v>
      </c>
      <c r="B145" s="28" t="s">
        <v>58</v>
      </c>
      <c r="C145" s="20" t="s">
        <v>14</v>
      </c>
      <c r="D145" s="20" t="s">
        <v>7</v>
      </c>
      <c r="E145" s="17" t="s">
        <v>114</v>
      </c>
      <c r="F145" s="17" t="s">
        <v>78</v>
      </c>
      <c r="G145" s="17" t="s">
        <v>101</v>
      </c>
      <c r="H145" s="17"/>
      <c r="I145" s="15">
        <f>I146</f>
        <v>0</v>
      </c>
      <c r="J145" s="15"/>
      <c r="K145" s="15">
        <f>K146</f>
        <v>0</v>
      </c>
      <c r="L145" s="15"/>
    </row>
    <row r="146" spans="1:12" ht="30" customHeight="1" hidden="1">
      <c r="A146" s="19">
        <v>385</v>
      </c>
      <c r="B146" s="16" t="s">
        <v>80</v>
      </c>
      <c r="C146" s="20" t="s">
        <v>14</v>
      </c>
      <c r="D146" s="20" t="s">
        <v>7</v>
      </c>
      <c r="E146" s="17" t="s">
        <v>114</v>
      </c>
      <c r="F146" s="17" t="s">
        <v>78</v>
      </c>
      <c r="G146" s="17" t="s">
        <v>101</v>
      </c>
      <c r="H146" s="17" t="s">
        <v>81</v>
      </c>
      <c r="I146" s="15">
        <v>0</v>
      </c>
      <c r="J146" s="15"/>
      <c r="K146" s="15">
        <v>0</v>
      </c>
      <c r="L146" s="15"/>
    </row>
    <row r="147" spans="1:12" ht="30" customHeight="1" hidden="1">
      <c r="A147" s="19">
        <v>385</v>
      </c>
      <c r="B147" s="25" t="s">
        <v>129</v>
      </c>
      <c r="C147" s="20" t="s">
        <v>33</v>
      </c>
      <c r="D147" s="20" t="s">
        <v>10</v>
      </c>
      <c r="E147" s="17"/>
      <c r="F147" s="17"/>
      <c r="G147" s="17"/>
      <c r="H147" s="17"/>
      <c r="I147" s="21">
        <f aca="true" t="shared" si="2" ref="I147:K149">I148</f>
        <v>0</v>
      </c>
      <c r="J147" s="15"/>
      <c r="K147" s="21">
        <f t="shared" si="2"/>
        <v>0</v>
      </c>
      <c r="L147" s="15"/>
    </row>
    <row r="148" spans="1:12" ht="15.75" customHeight="1" hidden="1">
      <c r="A148" s="19">
        <v>385</v>
      </c>
      <c r="B148" s="25" t="s">
        <v>32</v>
      </c>
      <c r="C148" s="20" t="s">
        <v>33</v>
      </c>
      <c r="D148" s="20" t="s">
        <v>19</v>
      </c>
      <c r="E148" s="17"/>
      <c r="F148" s="17"/>
      <c r="G148" s="17"/>
      <c r="H148" s="17"/>
      <c r="I148" s="21">
        <f t="shared" si="2"/>
        <v>0</v>
      </c>
      <c r="J148" s="15"/>
      <c r="K148" s="21">
        <f t="shared" si="2"/>
        <v>0</v>
      </c>
      <c r="L148" s="15"/>
    </row>
    <row r="149" spans="1:12" ht="15.75" customHeight="1" hidden="1">
      <c r="A149" s="19">
        <v>385</v>
      </c>
      <c r="B149" s="25" t="s">
        <v>32</v>
      </c>
      <c r="C149" s="20" t="s">
        <v>33</v>
      </c>
      <c r="D149" s="20" t="s">
        <v>19</v>
      </c>
      <c r="E149" s="17" t="s">
        <v>43</v>
      </c>
      <c r="F149" s="17" t="s">
        <v>78</v>
      </c>
      <c r="G149" s="17" t="s">
        <v>88</v>
      </c>
      <c r="H149" s="17"/>
      <c r="I149" s="21">
        <f t="shared" si="2"/>
        <v>0</v>
      </c>
      <c r="J149" s="15"/>
      <c r="K149" s="21">
        <f t="shared" si="2"/>
        <v>0</v>
      </c>
      <c r="L149" s="15"/>
    </row>
    <row r="150" spans="1:12" ht="15.75" customHeight="1" hidden="1">
      <c r="A150" s="19">
        <v>385</v>
      </c>
      <c r="B150" s="25" t="s">
        <v>35</v>
      </c>
      <c r="C150" s="20" t="s">
        <v>33</v>
      </c>
      <c r="D150" s="20" t="s">
        <v>19</v>
      </c>
      <c r="E150" s="17" t="s">
        <v>43</v>
      </c>
      <c r="F150" s="17" t="s">
        <v>78</v>
      </c>
      <c r="G150" s="17" t="s">
        <v>88</v>
      </c>
      <c r="H150" s="17" t="s">
        <v>63</v>
      </c>
      <c r="I150" s="21">
        <v>0</v>
      </c>
      <c r="J150" s="15"/>
      <c r="K150" s="21">
        <v>0</v>
      </c>
      <c r="L150" s="15"/>
    </row>
    <row r="151" spans="1:12" ht="18.75" customHeight="1">
      <c r="A151" s="10"/>
      <c r="B151" s="1" t="s">
        <v>36</v>
      </c>
      <c r="C151" s="2"/>
      <c r="D151" s="2"/>
      <c r="E151" s="17"/>
      <c r="F151" s="17"/>
      <c r="G151" s="17"/>
      <c r="H151" s="17"/>
      <c r="I151" s="12">
        <f>I9+I54+I63+I88+I130+I139</f>
        <v>11595312</v>
      </c>
      <c r="J151" s="12"/>
      <c r="K151" s="12">
        <f>K9+K54+K63+K88+K130+K139</f>
        <v>12160180</v>
      </c>
      <c r="L151" s="12"/>
    </row>
    <row r="152" spans="1:12" ht="18.75" customHeight="1">
      <c r="A152" s="19"/>
      <c r="B152" s="25" t="s">
        <v>135</v>
      </c>
      <c r="C152" s="20"/>
      <c r="D152" s="20"/>
      <c r="E152" s="20"/>
      <c r="F152" s="20"/>
      <c r="G152" s="20"/>
      <c r="H152" s="20"/>
      <c r="I152" s="34">
        <v>297316</v>
      </c>
      <c r="J152" s="34"/>
      <c r="K152" s="48">
        <v>640010</v>
      </c>
      <c r="L152" s="28"/>
    </row>
    <row r="153" spans="1:12" ht="18.75" customHeight="1">
      <c r="A153" s="19"/>
      <c r="B153" s="33" t="s">
        <v>36</v>
      </c>
      <c r="C153" s="20"/>
      <c r="D153" s="20"/>
      <c r="E153" s="20"/>
      <c r="F153" s="20"/>
      <c r="G153" s="20"/>
      <c r="H153" s="20"/>
      <c r="I153" s="35">
        <f>SUM(I151:I152)</f>
        <v>11892628</v>
      </c>
      <c r="J153" s="35"/>
      <c r="K153" s="36">
        <f>SUM(K151:K152)</f>
        <v>12800190</v>
      </c>
      <c r="L153" s="36"/>
    </row>
    <row r="155" ht="12.75">
      <c r="I155" s="55"/>
    </row>
    <row r="157" ht="12.75">
      <c r="I157" s="56"/>
    </row>
  </sheetData>
  <sheetProtection/>
  <mergeCells count="10">
    <mergeCell ref="C2:L2"/>
    <mergeCell ref="A3:L3"/>
    <mergeCell ref="A4:L4"/>
    <mergeCell ref="I6:L6"/>
    <mergeCell ref="A6:A7"/>
    <mergeCell ref="B6:B7"/>
    <mergeCell ref="C6:C7"/>
    <mergeCell ref="D6:D7"/>
    <mergeCell ref="E6:G6"/>
    <mergeCell ref="H6:H7"/>
  </mergeCells>
  <printOptions/>
  <pageMargins left="0.36" right="0.26" top="0.33" bottom="0.25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PageLayoutView="0" workbookViewId="0" topLeftCell="A1">
      <selection activeCell="B2" sqref="B2:H2"/>
    </sheetView>
  </sheetViews>
  <sheetFormatPr defaultColWidth="9.140625" defaultRowHeight="12.75"/>
  <cols>
    <col min="1" max="1" width="83.57421875" style="0" customWidth="1"/>
    <col min="2" max="3" width="5.7109375" style="0" customWidth="1"/>
    <col min="4" max="4" width="7.7109375" style="0" customWidth="1"/>
    <col min="5" max="5" width="4.140625" style="0" customWidth="1"/>
    <col min="6" max="6" width="5.7109375" style="0" customWidth="1"/>
    <col min="7" max="7" width="14.57421875" style="0" customWidth="1"/>
    <col min="8" max="8" width="14.421875" style="0" customWidth="1"/>
  </cols>
  <sheetData>
    <row r="1" spans="1:8" ht="12.75">
      <c r="A1" s="90"/>
      <c r="B1" s="178" t="s">
        <v>179</v>
      </c>
      <c r="C1" s="179"/>
      <c r="D1" s="179"/>
      <c r="E1" s="179"/>
      <c r="F1" s="179"/>
      <c r="G1" s="179"/>
      <c r="H1" s="180"/>
    </row>
    <row r="2" spans="1:10" ht="74.25" customHeight="1">
      <c r="A2" s="91"/>
      <c r="B2" s="171" t="str">
        <f>Ведомст2020!C2</f>
        <v>к решению
 «О бюджете сельского поселения Утевка 
муниципального района Нефтегорский Самарской области 
на 2020 год и на плановый период 2021 и 2022 годы»
от 22.01.2020 г.  № 204</v>
      </c>
      <c r="C2" s="171"/>
      <c r="D2" s="171"/>
      <c r="E2" s="171"/>
      <c r="F2" s="171"/>
      <c r="G2" s="171"/>
      <c r="H2" s="171"/>
      <c r="I2" s="40"/>
      <c r="J2" s="40"/>
    </row>
    <row r="3" spans="1:8" ht="17.25" customHeight="1" hidden="1">
      <c r="A3" s="91"/>
      <c r="B3" s="92"/>
      <c r="C3" s="92"/>
      <c r="D3" s="92"/>
      <c r="E3" s="92"/>
      <c r="F3" s="92"/>
      <c r="G3" s="92"/>
      <c r="H3" s="92"/>
    </row>
    <row r="4" spans="1:8" ht="16.5" customHeight="1">
      <c r="A4" s="173" t="s">
        <v>136</v>
      </c>
      <c r="B4" s="173"/>
      <c r="C4" s="173"/>
      <c r="D4" s="173"/>
      <c r="E4" s="173"/>
      <c r="F4" s="173"/>
      <c r="G4" s="173"/>
      <c r="H4" s="173"/>
    </row>
    <row r="5" spans="1:8" ht="16.5" customHeight="1">
      <c r="A5" s="173" t="s">
        <v>137</v>
      </c>
      <c r="B5" s="173"/>
      <c r="C5" s="173"/>
      <c r="D5" s="173"/>
      <c r="E5" s="173"/>
      <c r="F5" s="173"/>
      <c r="G5" s="173"/>
      <c r="H5" s="173"/>
    </row>
    <row r="6" spans="1:8" ht="16.5" customHeight="1">
      <c r="A6" s="173" t="s">
        <v>204</v>
      </c>
      <c r="B6" s="173"/>
      <c r="C6" s="173"/>
      <c r="D6" s="173"/>
      <c r="E6" s="173"/>
      <c r="F6" s="173"/>
      <c r="G6" s="173"/>
      <c r="H6" s="173"/>
    </row>
    <row r="7" spans="1:8" ht="15.75" customHeight="1" hidden="1">
      <c r="A7" s="80"/>
      <c r="B7" s="80"/>
      <c r="C7" s="80"/>
      <c r="D7" s="80"/>
      <c r="E7" s="80"/>
      <c r="F7" s="80"/>
      <c r="G7" s="80"/>
      <c r="H7" s="80"/>
    </row>
    <row r="8" spans="1:8" ht="15.75" customHeight="1">
      <c r="A8" s="170" t="s">
        <v>138</v>
      </c>
      <c r="B8" s="188" t="s">
        <v>4</v>
      </c>
      <c r="C8" s="189"/>
      <c r="D8" s="189"/>
      <c r="E8" s="49"/>
      <c r="F8" s="193" t="s">
        <v>5</v>
      </c>
      <c r="G8" s="195" t="s">
        <v>72</v>
      </c>
      <c r="H8" s="196"/>
    </row>
    <row r="9" spans="1:8" ht="81" customHeight="1">
      <c r="A9" s="170"/>
      <c r="B9" s="191"/>
      <c r="C9" s="192"/>
      <c r="D9" s="192"/>
      <c r="E9" s="50"/>
      <c r="F9" s="194"/>
      <c r="G9" s="7" t="s">
        <v>61</v>
      </c>
      <c r="H9" s="39" t="s">
        <v>1</v>
      </c>
    </row>
    <row r="10" spans="1:8" ht="30" customHeight="1">
      <c r="A10" s="81" t="s">
        <v>172</v>
      </c>
      <c r="B10" s="82" t="s">
        <v>7</v>
      </c>
      <c r="C10" s="82" t="s">
        <v>144</v>
      </c>
      <c r="D10" s="82" t="s">
        <v>93</v>
      </c>
      <c r="E10" s="82" t="s">
        <v>78</v>
      </c>
      <c r="F10" s="82"/>
      <c r="G10" s="86">
        <f>G11+G12+G14+G13</f>
        <v>21129257.39</v>
      </c>
      <c r="H10" s="86">
        <f>H11+H12</f>
        <v>13504833.83</v>
      </c>
    </row>
    <row r="11" spans="1:8" ht="16.5" customHeight="1">
      <c r="A11" s="67" t="s">
        <v>79</v>
      </c>
      <c r="B11" s="62" t="s">
        <v>7</v>
      </c>
      <c r="C11" s="62" t="s">
        <v>144</v>
      </c>
      <c r="D11" s="62" t="s">
        <v>93</v>
      </c>
      <c r="E11" s="62" t="s">
        <v>78</v>
      </c>
      <c r="F11" s="62" t="s">
        <v>176</v>
      </c>
      <c r="G11" s="70">
        <f>Ведомст2020!I111+Ведомст2020!I118</f>
        <v>1398951</v>
      </c>
      <c r="H11" s="70">
        <f>Ведомст2020!J111+Ведомст2020!J118</f>
        <v>0</v>
      </c>
    </row>
    <row r="12" spans="1:8" ht="28.5" customHeight="1">
      <c r="A12" s="67" t="s">
        <v>80</v>
      </c>
      <c r="B12" s="62" t="s">
        <v>7</v>
      </c>
      <c r="C12" s="62" t="s">
        <v>144</v>
      </c>
      <c r="D12" s="62" t="s">
        <v>93</v>
      </c>
      <c r="E12" s="62" t="s">
        <v>78</v>
      </c>
      <c r="F12" s="62" t="s">
        <v>81</v>
      </c>
      <c r="G12" s="70">
        <f>Ведомст2020!I112+Ведомст2020!I114+Ведомст2020!I116+Ведомст2020!I119+Ведомст2020!I122+Ведомст2020!I124+Ведомст2020!I126+Ведомст2020!I128</f>
        <v>19666395.98</v>
      </c>
      <c r="H12" s="70">
        <v>13504833.83</v>
      </c>
    </row>
    <row r="13" spans="1:8" ht="19.5" customHeight="1">
      <c r="A13" s="67" t="s">
        <v>32</v>
      </c>
      <c r="B13" s="62" t="s">
        <v>7</v>
      </c>
      <c r="C13" s="62" t="s">
        <v>144</v>
      </c>
      <c r="D13" s="62" t="s">
        <v>93</v>
      </c>
      <c r="E13" s="62" t="s">
        <v>78</v>
      </c>
      <c r="F13" s="62" t="s">
        <v>63</v>
      </c>
      <c r="G13" s="70">
        <v>58910.41</v>
      </c>
      <c r="H13" s="70"/>
    </row>
    <row r="14" spans="1:8" ht="18" customHeight="1">
      <c r="A14" s="67" t="s">
        <v>82</v>
      </c>
      <c r="B14" s="62" t="s">
        <v>7</v>
      </c>
      <c r="C14" s="62" t="s">
        <v>144</v>
      </c>
      <c r="D14" s="62" t="s">
        <v>93</v>
      </c>
      <c r="E14" s="62" t="s">
        <v>78</v>
      </c>
      <c r="F14" s="62" t="s">
        <v>83</v>
      </c>
      <c r="G14" s="70">
        <f>Ведомст2020!I120</f>
        <v>5000</v>
      </c>
      <c r="H14" s="70"/>
    </row>
    <row r="15" spans="1:8" ht="48" customHeight="1" hidden="1">
      <c r="A15" s="83" t="s">
        <v>195</v>
      </c>
      <c r="B15" s="82" t="s">
        <v>8</v>
      </c>
      <c r="C15" s="82" t="s">
        <v>144</v>
      </c>
      <c r="D15" s="82" t="s">
        <v>93</v>
      </c>
      <c r="E15" s="82" t="s">
        <v>78</v>
      </c>
      <c r="F15" s="82"/>
      <c r="G15" s="86">
        <f>G16</f>
        <v>0</v>
      </c>
      <c r="H15" s="86">
        <f>H16</f>
        <v>0</v>
      </c>
    </row>
    <row r="16" spans="1:8" ht="28.5" customHeight="1" hidden="1">
      <c r="A16" s="67" t="s">
        <v>80</v>
      </c>
      <c r="B16" s="62" t="s">
        <v>8</v>
      </c>
      <c r="C16" s="62" t="s">
        <v>144</v>
      </c>
      <c r="D16" s="62" t="s">
        <v>93</v>
      </c>
      <c r="E16" s="62" t="s">
        <v>78</v>
      </c>
      <c r="F16" s="62" t="s">
        <v>81</v>
      </c>
      <c r="G16" s="70">
        <f>Ведомст2020!I77+Ведомст2020!I79</f>
        <v>0</v>
      </c>
      <c r="H16" s="70">
        <f>Ведомст2020!J77+Ведомст2020!J79</f>
        <v>0</v>
      </c>
    </row>
    <row r="17" spans="1:8" ht="30" customHeight="1" hidden="1">
      <c r="A17" s="83" t="s">
        <v>170</v>
      </c>
      <c r="B17" s="82" t="s">
        <v>19</v>
      </c>
      <c r="C17" s="82" t="s">
        <v>144</v>
      </c>
      <c r="D17" s="82" t="s">
        <v>93</v>
      </c>
      <c r="E17" s="82" t="s">
        <v>78</v>
      </c>
      <c r="F17" s="82"/>
      <c r="G17" s="86">
        <f>G18</f>
        <v>0</v>
      </c>
      <c r="H17" s="86">
        <f>H18</f>
        <v>0</v>
      </c>
    </row>
    <row r="18" spans="1:8" ht="18" customHeight="1" hidden="1">
      <c r="A18" s="67" t="s">
        <v>80</v>
      </c>
      <c r="B18" s="62" t="s">
        <v>19</v>
      </c>
      <c r="C18" s="62" t="s">
        <v>144</v>
      </c>
      <c r="D18" s="62" t="s">
        <v>93</v>
      </c>
      <c r="E18" s="62" t="s">
        <v>78</v>
      </c>
      <c r="F18" s="62" t="s">
        <v>81</v>
      </c>
      <c r="G18" s="70">
        <f>Ведомст2020!I15+Ведомст2020!I36</f>
        <v>0</v>
      </c>
      <c r="H18" s="70">
        <f>Ведомст2020!J15</f>
        <v>0</v>
      </c>
    </row>
    <row r="19" spans="1:8" ht="42" customHeight="1">
      <c r="A19" s="83" t="s">
        <v>182</v>
      </c>
      <c r="B19" s="84" t="s">
        <v>12</v>
      </c>
      <c r="C19" s="84" t="s">
        <v>144</v>
      </c>
      <c r="D19" s="84" t="s">
        <v>93</v>
      </c>
      <c r="E19" s="84" t="s">
        <v>78</v>
      </c>
      <c r="F19" s="84"/>
      <c r="G19" s="86">
        <f>G20</f>
        <v>5000</v>
      </c>
      <c r="H19" s="86">
        <f>H20</f>
        <v>0</v>
      </c>
    </row>
    <row r="20" spans="1:8" ht="27.75" customHeight="1">
      <c r="A20" s="67" t="s">
        <v>80</v>
      </c>
      <c r="B20" s="62" t="s">
        <v>12</v>
      </c>
      <c r="C20" s="62" t="s">
        <v>144</v>
      </c>
      <c r="D20" s="62" t="s">
        <v>93</v>
      </c>
      <c r="E20" s="62" t="s">
        <v>78</v>
      </c>
      <c r="F20" s="62" t="s">
        <v>81</v>
      </c>
      <c r="G20" s="70">
        <v>5000</v>
      </c>
      <c r="H20" s="70">
        <v>0</v>
      </c>
    </row>
    <row r="21" spans="1:8" ht="30" customHeight="1">
      <c r="A21" s="83" t="s">
        <v>139</v>
      </c>
      <c r="B21" s="82" t="s">
        <v>20</v>
      </c>
      <c r="C21" s="82" t="s">
        <v>144</v>
      </c>
      <c r="D21" s="82" t="s">
        <v>93</v>
      </c>
      <c r="E21" s="82" t="s">
        <v>78</v>
      </c>
      <c r="F21" s="82"/>
      <c r="G21" s="86">
        <f>G22</f>
        <v>65000</v>
      </c>
      <c r="H21" s="86">
        <f>H22</f>
        <v>0</v>
      </c>
    </row>
    <row r="22" spans="1:8" ht="29.25" customHeight="1">
      <c r="A22" s="67" t="s">
        <v>80</v>
      </c>
      <c r="B22" s="62" t="s">
        <v>20</v>
      </c>
      <c r="C22" s="62" t="s">
        <v>144</v>
      </c>
      <c r="D22" s="62" t="s">
        <v>93</v>
      </c>
      <c r="E22" s="62" t="s">
        <v>78</v>
      </c>
      <c r="F22" s="62" t="s">
        <v>81</v>
      </c>
      <c r="G22" s="70">
        <f>Ведомст2020!I38</f>
        <v>65000</v>
      </c>
      <c r="H22" s="70">
        <f>Ведомст2020!J38</f>
        <v>0</v>
      </c>
    </row>
    <row r="23" spans="1:8" ht="42" customHeight="1" hidden="1">
      <c r="A23" s="81" t="s">
        <v>140</v>
      </c>
      <c r="B23" s="82" t="s">
        <v>26</v>
      </c>
      <c r="C23" s="82" t="s">
        <v>78</v>
      </c>
      <c r="D23" s="82" t="s">
        <v>93</v>
      </c>
      <c r="E23" s="82"/>
      <c r="F23" s="82"/>
      <c r="G23" s="86">
        <f>G24</f>
        <v>0</v>
      </c>
      <c r="H23" s="86">
        <f>H24</f>
        <v>0</v>
      </c>
    </row>
    <row r="24" spans="1:8" ht="18" customHeight="1" hidden="1">
      <c r="A24" s="67" t="s">
        <v>80</v>
      </c>
      <c r="B24" s="62" t="s">
        <v>26</v>
      </c>
      <c r="C24" s="62" t="s">
        <v>78</v>
      </c>
      <c r="D24" s="62" t="s">
        <v>93</v>
      </c>
      <c r="E24" s="62"/>
      <c r="F24" s="62" t="s">
        <v>81</v>
      </c>
      <c r="G24" s="70">
        <v>0</v>
      </c>
      <c r="H24" s="70">
        <f>Ведомст2020!J130</f>
        <v>0</v>
      </c>
    </row>
    <row r="25" spans="1:8" ht="30" customHeight="1" hidden="1">
      <c r="A25" s="83" t="s">
        <v>119</v>
      </c>
      <c r="B25" s="84" t="s">
        <v>24</v>
      </c>
      <c r="C25" s="84" t="s">
        <v>78</v>
      </c>
      <c r="D25" s="84" t="s">
        <v>93</v>
      </c>
      <c r="E25" s="84"/>
      <c r="F25" s="84"/>
      <c r="G25" s="86">
        <f>G26</f>
        <v>0</v>
      </c>
      <c r="H25" s="86">
        <f>H26</f>
        <v>0</v>
      </c>
    </row>
    <row r="26" spans="1:8" ht="30" customHeight="1" hidden="1">
      <c r="A26" s="67" t="s">
        <v>80</v>
      </c>
      <c r="B26" s="62" t="s">
        <v>24</v>
      </c>
      <c r="C26" s="62" t="s">
        <v>78</v>
      </c>
      <c r="D26" s="62" t="s">
        <v>93</v>
      </c>
      <c r="E26" s="62"/>
      <c r="F26" s="62" t="s">
        <v>81</v>
      </c>
      <c r="G26" s="70"/>
      <c r="H26" s="70"/>
    </row>
    <row r="27" spans="1:8" ht="30" customHeight="1">
      <c r="A27" s="83" t="s">
        <v>171</v>
      </c>
      <c r="B27" s="82" t="s">
        <v>28</v>
      </c>
      <c r="C27" s="82" t="s">
        <v>144</v>
      </c>
      <c r="D27" s="82" t="s">
        <v>93</v>
      </c>
      <c r="E27" s="82" t="s">
        <v>78</v>
      </c>
      <c r="F27" s="82"/>
      <c r="G27" s="86">
        <f>G28</f>
        <v>5210813.59</v>
      </c>
      <c r="H27" s="86">
        <f>H28</f>
        <v>3750000</v>
      </c>
    </row>
    <row r="28" spans="1:8" ht="30" customHeight="1">
      <c r="A28" s="67" t="s">
        <v>80</v>
      </c>
      <c r="B28" s="62" t="s">
        <v>28</v>
      </c>
      <c r="C28" s="62" t="s">
        <v>144</v>
      </c>
      <c r="D28" s="62" t="s">
        <v>93</v>
      </c>
      <c r="E28" s="62" t="s">
        <v>78</v>
      </c>
      <c r="F28" s="62" t="s">
        <v>81</v>
      </c>
      <c r="G28" s="70">
        <f>Ведомст2020!I39+Ведомст2020!I41+Ведомст2020!I66+Ведомст2020!I89+Ведомст2020!I106</f>
        <v>5210813.59</v>
      </c>
      <c r="H28" s="70">
        <f>Ведомст2020!J39+Ведомст2020!J41+Ведомст2020!J66+Ведомст2020!J89+Ведомст2020!J106</f>
        <v>3750000</v>
      </c>
    </row>
    <row r="29" spans="1:8" ht="27.75" customHeight="1">
      <c r="A29" s="85" t="s">
        <v>175</v>
      </c>
      <c r="B29" s="82" t="s">
        <v>24</v>
      </c>
      <c r="C29" s="82" t="s">
        <v>144</v>
      </c>
      <c r="D29" s="82" t="s">
        <v>93</v>
      </c>
      <c r="E29" s="82" t="s">
        <v>78</v>
      </c>
      <c r="F29" s="82"/>
      <c r="G29" s="86">
        <f>G30+G31+G32</f>
        <v>90000</v>
      </c>
      <c r="H29" s="86">
        <f>H30+H31+H32</f>
        <v>0</v>
      </c>
    </row>
    <row r="30" spans="1:8" ht="18.75" customHeight="1" hidden="1">
      <c r="A30" s="67" t="s">
        <v>79</v>
      </c>
      <c r="B30" s="62" t="s">
        <v>24</v>
      </c>
      <c r="C30" s="62" t="s">
        <v>144</v>
      </c>
      <c r="D30" s="62" t="s">
        <v>93</v>
      </c>
      <c r="E30" s="62" t="s">
        <v>78</v>
      </c>
      <c r="F30" s="62" t="s">
        <v>0</v>
      </c>
      <c r="G30" s="70">
        <f>Ведомст2020!I166</f>
        <v>0</v>
      </c>
      <c r="H30" s="70">
        <f>Ведомст2020!J166</f>
        <v>0</v>
      </c>
    </row>
    <row r="31" spans="1:8" ht="30" customHeight="1">
      <c r="A31" s="67" t="s">
        <v>80</v>
      </c>
      <c r="B31" s="62" t="s">
        <v>24</v>
      </c>
      <c r="C31" s="62" t="s">
        <v>144</v>
      </c>
      <c r="D31" s="62" t="s">
        <v>93</v>
      </c>
      <c r="E31" s="62" t="s">
        <v>78</v>
      </c>
      <c r="F31" s="62" t="s">
        <v>81</v>
      </c>
      <c r="G31" s="70">
        <f>Ведомст2020!I164+Ведомст2020!I167</f>
        <v>90000</v>
      </c>
      <c r="H31" s="70">
        <f>Ведомст2020!J164+Ведомст2020!J167</f>
        <v>0</v>
      </c>
    </row>
    <row r="32" spans="1:8" ht="18" customHeight="1" hidden="1">
      <c r="A32" s="67" t="s">
        <v>194</v>
      </c>
      <c r="B32" s="62" t="s">
        <v>24</v>
      </c>
      <c r="C32" s="62" t="s">
        <v>144</v>
      </c>
      <c r="D32" s="62" t="s">
        <v>93</v>
      </c>
      <c r="E32" s="62" t="s">
        <v>78</v>
      </c>
      <c r="F32" s="62" t="s">
        <v>22</v>
      </c>
      <c r="G32" s="70">
        <f>Ведомст2020!I168</f>
        <v>0</v>
      </c>
      <c r="H32" s="70">
        <f>Ведомст2020!J168</f>
        <v>0</v>
      </c>
    </row>
    <row r="33" spans="1:8" ht="30.75" customHeight="1">
      <c r="A33" s="83" t="s">
        <v>183</v>
      </c>
      <c r="B33" s="82" t="s">
        <v>48</v>
      </c>
      <c r="C33" s="82" t="s">
        <v>144</v>
      </c>
      <c r="D33" s="82" t="s">
        <v>93</v>
      </c>
      <c r="E33" s="82" t="s">
        <v>78</v>
      </c>
      <c r="F33" s="82"/>
      <c r="G33" s="86">
        <f>G34+G35+G36</f>
        <v>4544128.36</v>
      </c>
      <c r="H33" s="86">
        <f>H35+H34</f>
        <v>0</v>
      </c>
    </row>
    <row r="34" spans="1:8" ht="18" customHeight="1">
      <c r="A34" s="67" t="s">
        <v>79</v>
      </c>
      <c r="B34" s="62" t="s">
        <v>48</v>
      </c>
      <c r="C34" s="62" t="s">
        <v>144</v>
      </c>
      <c r="D34" s="62" t="s">
        <v>93</v>
      </c>
      <c r="E34" s="62" t="s">
        <v>78</v>
      </c>
      <c r="F34" s="62" t="s">
        <v>0</v>
      </c>
      <c r="G34" s="70">
        <f>Ведомст2020!I12+Ведомст2020!I17</f>
        <v>4308590.36</v>
      </c>
      <c r="H34" s="70">
        <f>Ведомст2020!J12+Ведомст2020!J17</f>
        <v>0</v>
      </c>
    </row>
    <row r="35" spans="1:8" ht="27" customHeight="1">
      <c r="A35" s="67" t="s">
        <v>80</v>
      </c>
      <c r="B35" s="62" t="s">
        <v>48</v>
      </c>
      <c r="C35" s="62" t="s">
        <v>144</v>
      </c>
      <c r="D35" s="62" t="s">
        <v>93</v>
      </c>
      <c r="E35" s="62" t="s">
        <v>78</v>
      </c>
      <c r="F35" s="62" t="s">
        <v>81</v>
      </c>
      <c r="G35" s="70">
        <f>Ведомст2020!I18+Ведомст2020!I22+Ведомст2020!I44</f>
        <v>229658</v>
      </c>
      <c r="H35" s="70">
        <f>Ведомст2020!J18+Ведомст2020!J22+Ведомст2020!J44</f>
        <v>0</v>
      </c>
    </row>
    <row r="36" spans="1:8" ht="18" customHeight="1">
      <c r="A36" s="67" t="s">
        <v>82</v>
      </c>
      <c r="B36" s="62" t="s">
        <v>48</v>
      </c>
      <c r="C36" s="62" t="s">
        <v>144</v>
      </c>
      <c r="D36" s="62" t="s">
        <v>93</v>
      </c>
      <c r="E36" s="62" t="s">
        <v>78</v>
      </c>
      <c r="F36" s="62" t="s">
        <v>83</v>
      </c>
      <c r="G36" s="70">
        <f>Ведомст2020!I19</f>
        <v>5880</v>
      </c>
      <c r="H36" s="70">
        <f>Ведомст2020!J8</f>
        <v>0</v>
      </c>
    </row>
    <row r="37" spans="1:8" ht="57" customHeight="1" hidden="1">
      <c r="A37" s="81" t="s">
        <v>141</v>
      </c>
      <c r="B37" s="82" t="s">
        <v>17</v>
      </c>
      <c r="C37" s="82" t="s">
        <v>78</v>
      </c>
      <c r="D37" s="82" t="s">
        <v>93</v>
      </c>
      <c r="E37" s="82"/>
      <c r="F37" s="82"/>
      <c r="G37" s="86">
        <f>G38</f>
        <v>0</v>
      </c>
      <c r="H37" s="86">
        <f>H38</f>
        <v>0</v>
      </c>
    </row>
    <row r="38" spans="1:8" ht="30" customHeight="1" hidden="1">
      <c r="A38" s="67" t="s">
        <v>80</v>
      </c>
      <c r="B38" s="62" t="s">
        <v>17</v>
      </c>
      <c r="C38" s="62" t="s">
        <v>78</v>
      </c>
      <c r="D38" s="62" t="s">
        <v>93</v>
      </c>
      <c r="E38" s="62"/>
      <c r="F38" s="62" t="s">
        <v>81</v>
      </c>
      <c r="G38" s="70">
        <f>'[1]Ведомст.'!I84</f>
        <v>0</v>
      </c>
      <c r="H38" s="70">
        <v>0</v>
      </c>
    </row>
    <row r="39" spans="1:8" ht="45.75" customHeight="1">
      <c r="A39" s="83" t="s">
        <v>184</v>
      </c>
      <c r="B39" s="82" t="s">
        <v>114</v>
      </c>
      <c r="C39" s="82" t="s">
        <v>144</v>
      </c>
      <c r="D39" s="82" t="s">
        <v>93</v>
      </c>
      <c r="E39" s="82" t="s">
        <v>78</v>
      </c>
      <c r="F39" s="82"/>
      <c r="G39" s="86">
        <f>G40</f>
        <v>2000</v>
      </c>
      <c r="H39" s="86">
        <f>H40</f>
        <v>0</v>
      </c>
    </row>
    <row r="40" spans="1:8" ht="25.5" customHeight="1">
      <c r="A40" s="67" t="s">
        <v>80</v>
      </c>
      <c r="B40" s="62" t="s">
        <v>114</v>
      </c>
      <c r="C40" s="62" t="s">
        <v>144</v>
      </c>
      <c r="D40" s="62" t="s">
        <v>93</v>
      </c>
      <c r="E40" s="62" t="s">
        <v>78</v>
      </c>
      <c r="F40" s="62" t="s">
        <v>81</v>
      </c>
      <c r="G40" s="70">
        <f>Ведомст2020!I70</f>
        <v>2000</v>
      </c>
      <c r="H40" s="70">
        <f>Ведомст2020!J61</f>
        <v>0</v>
      </c>
    </row>
    <row r="41" spans="1:8" ht="18" customHeight="1">
      <c r="A41" s="83" t="s">
        <v>186</v>
      </c>
      <c r="B41" s="82" t="s">
        <v>185</v>
      </c>
      <c r="C41" s="82" t="s">
        <v>144</v>
      </c>
      <c r="D41" s="82" t="s">
        <v>93</v>
      </c>
      <c r="E41" s="82" t="s">
        <v>78</v>
      </c>
      <c r="F41" s="82"/>
      <c r="G41" s="86">
        <f>G42+G43+G44</f>
        <v>1684565.06</v>
      </c>
      <c r="H41" s="86">
        <f>H42+H43+H44</f>
        <v>0</v>
      </c>
    </row>
    <row r="42" spans="1:8" ht="18" customHeight="1">
      <c r="A42" s="67" t="s">
        <v>79</v>
      </c>
      <c r="B42" s="62" t="s">
        <v>185</v>
      </c>
      <c r="C42" s="62" t="s">
        <v>144</v>
      </c>
      <c r="D42" s="62" t="s">
        <v>93</v>
      </c>
      <c r="E42" s="62" t="s">
        <v>78</v>
      </c>
      <c r="F42" s="62" t="s">
        <v>176</v>
      </c>
      <c r="G42" s="70">
        <f>Ведомст2020!I48</f>
        <v>1158317.06</v>
      </c>
      <c r="H42" s="70">
        <v>0</v>
      </c>
    </row>
    <row r="43" spans="1:8" ht="27" customHeight="1">
      <c r="A43" s="67" t="s">
        <v>80</v>
      </c>
      <c r="B43" s="62" t="s">
        <v>185</v>
      </c>
      <c r="C43" s="62" t="s">
        <v>144</v>
      </c>
      <c r="D43" s="62" t="s">
        <v>93</v>
      </c>
      <c r="E43" s="62" t="s">
        <v>78</v>
      </c>
      <c r="F43" s="62" t="s">
        <v>81</v>
      </c>
      <c r="G43" s="70">
        <f>Ведомст2020!I49</f>
        <v>509251</v>
      </c>
      <c r="H43" s="70">
        <f>Ведомст2020!J25+Ведомст2020!J41+Ведомст2020!J44+Ведомст2020!J101</f>
        <v>0</v>
      </c>
    </row>
    <row r="44" spans="1:8" ht="18" customHeight="1">
      <c r="A44" s="67" t="s">
        <v>82</v>
      </c>
      <c r="B44" s="62" t="s">
        <v>185</v>
      </c>
      <c r="C44" s="62" t="s">
        <v>144</v>
      </c>
      <c r="D44" s="62" t="s">
        <v>93</v>
      </c>
      <c r="E44" s="62" t="s">
        <v>78</v>
      </c>
      <c r="F44" s="62" t="s">
        <v>83</v>
      </c>
      <c r="G44" s="70">
        <f>Ведомст2020!I50</f>
        <v>16997</v>
      </c>
      <c r="H44" s="70">
        <v>0</v>
      </c>
    </row>
    <row r="45" spans="1:8" ht="18" customHeight="1">
      <c r="A45" s="83" t="s">
        <v>142</v>
      </c>
      <c r="B45" s="82" t="s">
        <v>43</v>
      </c>
      <c r="C45" s="82" t="s">
        <v>144</v>
      </c>
      <c r="D45" s="82" t="s">
        <v>93</v>
      </c>
      <c r="E45" s="82" t="s">
        <v>78</v>
      </c>
      <c r="F45" s="82"/>
      <c r="G45" s="86">
        <f>G46+G47+G48+G49+G50+G51+G55</f>
        <v>5186347.27</v>
      </c>
      <c r="H45" s="86">
        <f>H42+H46+H47+H48+H49+H50+H51+H55</f>
        <v>213620</v>
      </c>
    </row>
    <row r="46" spans="1:8" ht="18" customHeight="1">
      <c r="A46" s="67" t="s">
        <v>79</v>
      </c>
      <c r="B46" s="62" t="s">
        <v>43</v>
      </c>
      <c r="C46" s="62" t="s">
        <v>144</v>
      </c>
      <c r="D46" s="62" t="s">
        <v>93</v>
      </c>
      <c r="E46" s="62" t="s">
        <v>78</v>
      </c>
      <c r="F46" s="62" t="s">
        <v>0</v>
      </c>
      <c r="G46" s="70">
        <f>Ведомст2020!I56</f>
        <v>197049.64</v>
      </c>
      <c r="H46" s="70">
        <f>Ведомст2020!J12+Ведомст2020!J17+Ведомст2020!J56</f>
        <v>197049.64</v>
      </c>
    </row>
    <row r="47" spans="1:8" ht="27.75" customHeight="1">
      <c r="A47" s="67" t="s">
        <v>80</v>
      </c>
      <c r="B47" s="62" t="s">
        <v>43</v>
      </c>
      <c r="C47" s="62" t="s">
        <v>144</v>
      </c>
      <c r="D47" s="62" t="s">
        <v>93</v>
      </c>
      <c r="E47" s="62" t="s">
        <v>78</v>
      </c>
      <c r="F47" s="62" t="s">
        <v>81</v>
      </c>
      <c r="G47" s="70">
        <v>32570.36</v>
      </c>
      <c r="H47" s="70">
        <v>16570.36</v>
      </c>
    </row>
    <row r="48" spans="1:8" ht="18" customHeight="1" hidden="1">
      <c r="A48" s="77" t="s">
        <v>67</v>
      </c>
      <c r="B48" s="62" t="s">
        <v>43</v>
      </c>
      <c r="C48" s="62" t="s">
        <v>144</v>
      </c>
      <c r="D48" s="62" t="s">
        <v>93</v>
      </c>
      <c r="E48" s="62" t="s">
        <v>78</v>
      </c>
      <c r="F48" s="62" t="s">
        <v>68</v>
      </c>
      <c r="G48" s="70">
        <f>Ведомст2020!I153</f>
        <v>0</v>
      </c>
      <c r="H48" s="70">
        <f>Ведомст2020!J153</f>
        <v>0</v>
      </c>
    </row>
    <row r="49" spans="1:8" ht="18" customHeight="1">
      <c r="A49" s="67" t="s">
        <v>32</v>
      </c>
      <c r="B49" s="62" t="s">
        <v>43</v>
      </c>
      <c r="C49" s="62" t="s">
        <v>144</v>
      </c>
      <c r="D49" s="62" t="s">
        <v>93</v>
      </c>
      <c r="E49" s="62" t="s">
        <v>78</v>
      </c>
      <c r="F49" s="62" t="s">
        <v>63</v>
      </c>
      <c r="G49" s="70">
        <f>4478609.27</f>
        <v>4478609.27</v>
      </c>
      <c r="H49" s="70">
        <f>Ведомст2020!J24+Ведомст2020!J27+Ведомст2020!J52+Ведомст2020!J144+Ведомст2020!J147</f>
        <v>0</v>
      </c>
    </row>
    <row r="50" spans="1:8" ht="17.25" customHeight="1">
      <c r="A50" s="67" t="s">
        <v>64</v>
      </c>
      <c r="B50" s="62" t="s">
        <v>43</v>
      </c>
      <c r="C50" s="62" t="s">
        <v>144</v>
      </c>
      <c r="D50" s="62" t="s">
        <v>93</v>
      </c>
      <c r="E50" s="62" t="s">
        <v>78</v>
      </c>
      <c r="F50" s="62" t="s">
        <v>65</v>
      </c>
      <c r="G50" s="70">
        <v>20000</v>
      </c>
      <c r="H50" s="70">
        <f>Ведомст2020!J74</f>
        <v>0</v>
      </c>
    </row>
    <row r="51" spans="1:8" ht="15">
      <c r="A51" s="67" t="s">
        <v>226</v>
      </c>
      <c r="B51" s="62" t="s">
        <v>43</v>
      </c>
      <c r="C51" s="62" t="s">
        <v>144</v>
      </c>
      <c r="D51" s="62" t="s">
        <v>93</v>
      </c>
      <c r="E51" s="62" t="s">
        <v>78</v>
      </c>
      <c r="F51" s="62" t="s">
        <v>201</v>
      </c>
      <c r="G51" s="70">
        <v>458118</v>
      </c>
      <c r="H51" s="70">
        <v>0</v>
      </c>
    </row>
    <row r="52" spans="1:8" ht="35.25" customHeight="1" hidden="1">
      <c r="A52" s="67" t="s">
        <v>92</v>
      </c>
      <c r="B52" s="62" t="s">
        <v>30</v>
      </c>
      <c r="C52" s="62"/>
      <c r="D52" s="62" t="s">
        <v>93</v>
      </c>
      <c r="E52" s="62"/>
      <c r="F52" s="62"/>
      <c r="G52" s="70"/>
      <c r="H52" s="70"/>
    </row>
    <row r="53" spans="1:8" ht="30" hidden="1">
      <c r="A53" s="67" t="s">
        <v>94</v>
      </c>
      <c r="B53" s="62" t="s">
        <v>30</v>
      </c>
      <c r="C53" s="62" t="s">
        <v>78</v>
      </c>
      <c r="D53" s="62" t="s">
        <v>93</v>
      </c>
      <c r="E53" s="62"/>
      <c r="F53" s="62" t="s">
        <v>57</v>
      </c>
      <c r="G53" s="70"/>
      <c r="H53" s="70"/>
    </row>
    <row r="54" spans="1:8" ht="29.25" customHeight="1" hidden="1">
      <c r="A54" s="67" t="s">
        <v>95</v>
      </c>
      <c r="B54" s="62" t="s">
        <v>30</v>
      </c>
      <c r="C54" s="62" t="s">
        <v>78</v>
      </c>
      <c r="D54" s="62" t="s">
        <v>93</v>
      </c>
      <c r="E54" s="62"/>
      <c r="F54" s="62" t="s">
        <v>81</v>
      </c>
      <c r="G54" s="70"/>
      <c r="H54" s="70"/>
    </row>
    <row r="55" spans="1:8" ht="18" customHeight="1" hidden="1">
      <c r="A55" s="67" t="s">
        <v>64</v>
      </c>
      <c r="B55" s="62" t="s">
        <v>43</v>
      </c>
      <c r="C55" s="62" t="s">
        <v>144</v>
      </c>
      <c r="D55" s="62" t="s">
        <v>93</v>
      </c>
      <c r="E55" s="62" t="s">
        <v>78</v>
      </c>
      <c r="F55" s="62" t="s">
        <v>65</v>
      </c>
      <c r="G55" s="70">
        <v>0</v>
      </c>
      <c r="H55" s="70">
        <f>Ведомст2020!J33</f>
        <v>0</v>
      </c>
    </row>
    <row r="56" spans="1:8" ht="18" customHeight="1">
      <c r="A56" s="59" t="s">
        <v>36</v>
      </c>
      <c r="B56" s="62"/>
      <c r="C56" s="62"/>
      <c r="D56" s="62"/>
      <c r="E56" s="62"/>
      <c r="F56" s="62"/>
      <c r="G56" s="87">
        <f>G10+G15+G17+G19+G21+G23+G27+G29+G33+G39+G41+G45</f>
        <v>37917111.67</v>
      </c>
      <c r="H56" s="87">
        <f>H10+H15+H17+H19+H21+H23+H27+H29+H33+H39+H45</f>
        <v>17468453.83</v>
      </c>
    </row>
    <row r="57" ht="30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24.75" customHeight="1" hidden="1"/>
    <row r="65" ht="15.75" customHeight="1"/>
    <row r="66" ht="15.75" customHeight="1"/>
    <row r="67" ht="15.75" customHeight="1"/>
    <row r="68" ht="30" customHeight="1"/>
    <row r="69" ht="15.75" customHeight="1"/>
    <row r="70" ht="30" customHeight="1"/>
    <row r="71" ht="30" customHeight="1" hidden="1"/>
    <row r="72" ht="24.75" customHeight="1" hidden="1"/>
    <row r="73" ht="24.75" customHeight="1" hidden="1"/>
    <row r="74" ht="15.75" customHeight="1"/>
    <row r="75" ht="15.75" customHeight="1"/>
    <row r="76" ht="15.75" customHeight="1"/>
    <row r="77" ht="30" customHeight="1"/>
    <row r="78" ht="15.75" customHeight="1"/>
    <row r="79" ht="30" customHeight="1"/>
    <row r="80" ht="30" customHeight="1"/>
    <row r="81" ht="30" customHeight="1"/>
    <row r="82" ht="30" customHeight="1"/>
    <row r="83" ht="24.75" customHeight="1" hidden="1"/>
    <row r="84" ht="24.75" customHeight="1" hidden="1"/>
    <row r="85" ht="24.75" customHeight="1" hidden="1"/>
    <row r="86" ht="24.75" customHeight="1" hidden="1"/>
    <row r="87" ht="24.75" customHeight="1" hidden="1"/>
    <row r="88" ht="24.75" customHeight="1" hidden="1"/>
    <row r="89" ht="15.75" customHeight="1"/>
    <row r="90" ht="15.75" customHeight="1"/>
    <row r="91" ht="30" customHeight="1"/>
    <row r="92" ht="15.75" customHeight="1"/>
    <row r="93" ht="30" customHeight="1"/>
    <row r="94" ht="15.75" customHeight="1" hidden="1"/>
    <row r="95" ht="24.75" customHeight="1" hidden="1"/>
    <row r="96" ht="24.75" customHeight="1" hidden="1"/>
    <row r="97" ht="24.75" customHeight="1" hidden="1"/>
    <row r="98" ht="24.75" customHeight="1" hidden="1"/>
    <row r="99" ht="15.75" customHeight="1"/>
    <row r="100" ht="15.75" customHeight="1"/>
    <row r="101" ht="15.75" customHeight="1" hidden="1"/>
    <row r="102" ht="30" customHeight="1" hidden="1"/>
    <row r="103" ht="15.75" customHeight="1"/>
    <row r="104" ht="30" customHeight="1"/>
    <row r="105" ht="15.75" customHeight="1" hidden="1"/>
    <row r="106" ht="30" customHeight="1" hidden="1"/>
    <row r="107" ht="15.75" customHeight="1"/>
    <row r="108" ht="30" customHeight="1"/>
    <row r="109" ht="30" customHeight="1">
      <c r="A109" s="30"/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48" customHeight="1"/>
    <row r="119" ht="30" customHeight="1"/>
    <row r="120" ht="45" customHeight="1"/>
    <row r="121" ht="30" customHeight="1"/>
    <row r="122" ht="15.75" customHeight="1"/>
    <row r="123" ht="15.75" customHeight="1"/>
    <row r="124" ht="45" customHeight="1"/>
    <row r="125" ht="30" customHeight="1"/>
    <row r="126" ht="30" customHeight="1" hidden="1"/>
    <row r="127" ht="30" customHeight="1" hidden="1"/>
    <row r="128" ht="30" customHeight="1" hidden="1"/>
    <row r="129" ht="30" customHeight="1" hidden="1"/>
    <row r="130" ht="30" customHeight="1" hidden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24.75" customHeight="1" hidden="1"/>
    <row r="138" ht="24.75" customHeight="1" hidden="1"/>
    <row r="139" ht="15.75" customHeight="1"/>
    <row r="140" ht="15.75" customHeight="1"/>
    <row r="141" ht="15.75" customHeight="1"/>
    <row r="142" ht="15.75" customHeight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/>
    <row r="149" ht="24.75" customHeight="1"/>
    <row r="150" ht="24.75" customHeight="1" hidden="1"/>
    <row r="151" ht="24.75" customHeight="1" hidden="1"/>
    <row r="152" ht="30" customHeight="1"/>
    <row r="153" ht="30" customHeight="1"/>
    <row r="154" ht="15.75" customHeight="1"/>
    <row r="155" ht="30" customHeight="1"/>
    <row r="156" ht="30" customHeight="1" hidden="1"/>
    <row r="157" ht="15.75" customHeight="1" hidden="1"/>
    <row r="158" ht="15.75" customHeight="1" hidden="1"/>
    <row r="159" ht="15.75" customHeight="1" hidden="1"/>
    <row r="160" ht="24.75" customHeight="1"/>
  </sheetData>
  <sheetProtection/>
  <mergeCells count="9">
    <mergeCell ref="B1:H1"/>
    <mergeCell ref="B2:H2"/>
    <mergeCell ref="A4:H4"/>
    <mergeCell ref="A5:H5"/>
    <mergeCell ref="A6:H6"/>
    <mergeCell ref="A8:A9"/>
    <mergeCell ref="B8:D9"/>
    <mergeCell ref="F8:F9"/>
    <mergeCell ref="G8:H8"/>
  </mergeCells>
  <printOptions/>
  <pageMargins left="0.48" right="0.26" top="0.23" bottom="0.25" header="0.2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zoomScalePageLayoutView="0" workbookViewId="0" topLeftCell="A11">
      <selection activeCell="A41" sqref="A41:IV43"/>
    </sheetView>
  </sheetViews>
  <sheetFormatPr defaultColWidth="9.140625" defaultRowHeight="12.75"/>
  <cols>
    <col min="1" max="1" width="79.140625" style="0" customWidth="1"/>
    <col min="2" max="3" width="4.7109375" style="0" customWidth="1"/>
    <col min="4" max="5" width="5.7109375" style="0" customWidth="1"/>
    <col min="6" max="6" width="4.7109375" style="0" customWidth="1"/>
    <col min="7" max="10" width="13.140625" style="0" customWidth="1"/>
  </cols>
  <sheetData>
    <row r="1" ht="12.75">
      <c r="J1" s="51" t="s">
        <v>181</v>
      </c>
    </row>
    <row r="2" spans="1:10" ht="75" customHeight="1">
      <c r="A2" s="3"/>
      <c r="B2" s="182" t="str">
        <f>'Распред 2020'!B2:H2</f>
        <v>к решению
 «О бюджете сельского поселения Утевка 
муниципального района Нефтегорский Самарской области 
на 2020 год и на плановый период 2021 и 2022 годы»
от 22.01.2020 г.  № 204</v>
      </c>
      <c r="C2" s="182"/>
      <c r="D2" s="182"/>
      <c r="E2" s="182"/>
      <c r="F2" s="182"/>
      <c r="G2" s="182"/>
      <c r="H2" s="182"/>
      <c r="I2" s="182"/>
      <c r="J2" s="182"/>
    </row>
    <row r="3" spans="1:8" ht="17.25" customHeight="1">
      <c r="A3" s="3"/>
      <c r="B3" s="38"/>
      <c r="C3" s="38"/>
      <c r="D3" s="38"/>
      <c r="E3" s="38"/>
      <c r="F3" s="38"/>
      <c r="G3" s="38"/>
      <c r="H3" s="38"/>
    </row>
    <row r="4" spans="1:10" ht="16.5" customHeight="1">
      <c r="A4" s="183" t="s">
        <v>136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6.5" customHeight="1">
      <c r="A5" s="183" t="s">
        <v>137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6.5" customHeight="1">
      <c r="A6" s="183" t="s">
        <v>198</v>
      </c>
      <c r="B6" s="183"/>
      <c r="C6" s="183"/>
      <c r="D6" s="183"/>
      <c r="E6" s="183"/>
      <c r="F6" s="183"/>
      <c r="G6" s="183"/>
      <c r="H6" s="183"/>
      <c r="I6" s="183"/>
      <c r="J6" s="183"/>
    </row>
    <row r="7" spans="1:8" ht="15.75" customHeight="1">
      <c r="A7" s="4"/>
      <c r="B7" s="4"/>
      <c r="C7" s="4"/>
      <c r="D7" s="4"/>
      <c r="E7" s="4"/>
      <c r="F7" s="4"/>
      <c r="G7" s="4"/>
      <c r="H7" s="4"/>
    </row>
    <row r="8" spans="1:10" ht="15.75" customHeight="1">
      <c r="A8" s="170" t="s">
        <v>138</v>
      </c>
      <c r="B8" s="188" t="s">
        <v>4</v>
      </c>
      <c r="C8" s="189"/>
      <c r="D8" s="189"/>
      <c r="E8" s="49"/>
      <c r="F8" s="193" t="s">
        <v>5</v>
      </c>
      <c r="G8" s="184" t="s">
        <v>72</v>
      </c>
      <c r="H8" s="185"/>
      <c r="I8" s="185"/>
      <c r="J8" s="186"/>
    </row>
    <row r="9" spans="1:10" ht="81" customHeight="1">
      <c r="A9" s="170"/>
      <c r="B9" s="191"/>
      <c r="C9" s="192"/>
      <c r="D9" s="192"/>
      <c r="E9" s="50"/>
      <c r="F9" s="194"/>
      <c r="G9" s="31" t="str">
        <f>'Ведомст. 2020-2021'!I7</f>
        <v>2020 год</v>
      </c>
      <c r="H9" s="32" t="s">
        <v>1</v>
      </c>
      <c r="I9" s="31" t="str">
        <f>'Ведомст. 2020-2021'!K7</f>
        <v>2021 год</v>
      </c>
      <c r="J9" s="32" t="s">
        <v>1</v>
      </c>
    </row>
    <row r="10" spans="1:10" ht="30" customHeight="1">
      <c r="A10" s="41" t="str">
        <f>'Распред 2020'!A10</f>
        <v>Муниципальная целевая программа «Благоустройство территории сельского поселения Утевка на 2018-2020 годы»</v>
      </c>
      <c r="B10" s="42" t="s">
        <v>7</v>
      </c>
      <c r="C10" s="42" t="s">
        <v>144</v>
      </c>
      <c r="D10" s="42" t="s">
        <v>93</v>
      </c>
      <c r="E10" s="42" t="s">
        <v>78</v>
      </c>
      <c r="F10" s="42"/>
      <c r="G10" s="45">
        <f>G11+G12</f>
        <v>3001504</v>
      </c>
      <c r="H10" s="45">
        <f>H12</f>
        <v>0</v>
      </c>
      <c r="I10" s="45">
        <f>I11+I12</f>
        <v>3099006</v>
      </c>
      <c r="J10" s="45">
        <f>J12</f>
        <v>0</v>
      </c>
    </row>
    <row r="11" spans="1:10" ht="17.25" customHeight="1">
      <c r="A11" s="18" t="s">
        <v>79</v>
      </c>
      <c r="B11" s="2" t="s">
        <v>7</v>
      </c>
      <c r="C11" s="2" t="s">
        <v>144</v>
      </c>
      <c r="D11" s="2" t="s">
        <v>93</v>
      </c>
      <c r="E11" s="2" t="s">
        <v>78</v>
      </c>
      <c r="F11" s="2" t="s">
        <v>176</v>
      </c>
      <c r="G11" s="15">
        <f>'Ведомст. 2020-2021'!I98+'Ведомст. 2020-2021'!I105</f>
        <v>1231826</v>
      </c>
      <c r="H11" s="15"/>
      <c r="I11" s="15">
        <f>'Ведомст. 2020-2021'!K98+'Ведомст. 2020-2021'!K105</f>
        <v>1231826</v>
      </c>
      <c r="J11" s="45"/>
    </row>
    <row r="12" spans="1:10" ht="30" customHeight="1">
      <c r="A12" s="18" t="s">
        <v>80</v>
      </c>
      <c r="B12" s="2" t="s">
        <v>7</v>
      </c>
      <c r="C12" s="2" t="s">
        <v>144</v>
      </c>
      <c r="D12" s="2" t="s">
        <v>93</v>
      </c>
      <c r="E12" s="2" t="s">
        <v>78</v>
      </c>
      <c r="F12" s="2" t="s">
        <v>81</v>
      </c>
      <c r="G12" s="15">
        <f>'Ведомст. 2020-2021'!I99+'Ведомст. 2020-2021'!I101</f>
        <v>1769678</v>
      </c>
      <c r="H12" s="15">
        <f>'Ведомст. 2020-2021'!J99+'Ведомст. 2020-2021'!J101+'Ведомст. 2020-2021'!J103+'Ведомст. 2020-2021'!J106</f>
        <v>0</v>
      </c>
      <c r="I12" s="15">
        <f>'Ведомст. 2020-2021'!K99+'Ведомст. 2020-2021'!K101</f>
        <v>1867180</v>
      </c>
      <c r="J12" s="15">
        <f>'Ведомст. 2020-2021'!L99+'Ведомст. 2020-2021'!L101+'Ведомст. 2020-2021'!L103+'Ведомст. 2020-2021'!L106</f>
        <v>0</v>
      </c>
    </row>
    <row r="13" spans="1:10" ht="47.25" customHeight="1">
      <c r="A13" s="44" t="str">
        <f>'Распред 2020'!A15</f>
        <v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2019-2021 годы"</v>
      </c>
      <c r="B13" s="42" t="s">
        <v>8</v>
      </c>
      <c r="C13" s="42" t="s">
        <v>144</v>
      </c>
      <c r="D13" s="42" t="s">
        <v>93</v>
      </c>
      <c r="E13" s="42" t="s">
        <v>78</v>
      </c>
      <c r="F13" s="42"/>
      <c r="G13" s="45">
        <f>G14</f>
        <v>2518695</v>
      </c>
      <c r="H13" s="45">
        <f>H14</f>
        <v>0</v>
      </c>
      <c r="I13" s="45">
        <f>I14</f>
        <v>2987370</v>
      </c>
      <c r="J13" s="45">
        <f>J14</f>
        <v>0</v>
      </c>
    </row>
    <row r="14" spans="1:10" ht="30" customHeight="1">
      <c r="A14" s="18" t="s">
        <v>80</v>
      </c>
      <c r="B14" s="2" t="s">
        <v>8</v>
      </c>
      <c r="C14" s="2" t="s">
        <v>144</v>
      </c>
      <c r="D14" s="2" t="s">
        <v>93</v>
      </c>
      <c r="E14" s="2" t="s">
        <v>78</v>
      </c>
      <c r="F14" s="2" t="s">
        <v>81</v>
      </c>
      <c r="G14" s="15">
        <f>'Ведомст. 2020-2021'!I69</f>
        <v>2518695</v>
      </c>
      <c r="H14" s="15">
        <f>'Ведомст. 2020-2021'!J69</f>
        <v>0</v>
      </c>
      <c r="I14" s="15">
        <f>'Ведомст. 2020-2021'!K69</f>
        <v>2987370</v>
      </c>
      <c r="J14" s="15">
        <f>'Ведомст. 2020-2021'!L69</f>
        <v>0</v>
      </c>
    </row>
    <row r="15" spans="1:10" ht="30" customHeight="1" hidden="1">
      <c r="A15" s="41" t="str">
        <f>'Распред 2020'!A17</f>
        <v>Муниципальная программа «Улучшение условий и охраны труда в мунипальном районе Нефтегорский на 2018 – 2020 годы»</v>
      </c>
      <c r="B15" s="42" t="s">
        <v>19</v>
      </c>
      <c r="C15" s="42" t="s">
        <v>144</v>
      </c>
      <c r="D15" s="42" t="s">
        <v>93</v>
      </c>
      <c r="E15" s="42" t="s">
        <v>78</v>
      </c>
      <c r="F15" s="42"/>
      <c r="G15" s="45">
        <f>G16</f>
        <v>0</v>
      </c>
      <c r="H15" s="45">
        <f>H16</f>
        <v>0</v>
      </c>
      <c r="I15" s="45">
        <f>I16</f>
        <v>0</v>
      </c>
      <c r="J15" s="45">
        <f>J16</f>
        <v>0</v>
      </c>
    </row>
    <row r="16" spans="1:10" ht="30" customHeight="1" hidden="1">
      <c r="A16" s="18" t="s">
        <v>80</v>
      </c>
      <c r="B16" s="2" t="s">
        <v>19</v>
      </c>
      <c r="C16" s="2" t="s">
        <v>144</v>
      </c>
      <c r="D16" s="2" t="s">
        <v>93</v>
      </c>
      <c r="E16" s="2" t="s">
        <v>78</v>
      </c>
      <c r="F16" s="2" t="s">
        <v>81</v>
      </c>
      <c r="G16" s="15">
        <f>'Ведомст. 2020-2021'!I15</f>
        <v>0</v>
      </c>
      <c r="H16" s="15">
        <f>'Ведомст. 2020-2021'!J15</f>
        <v>0</v>
      </c>
      <c r="I16" s="15">
        <f>'Ведомст. 2020-2021'!K15</f>
        <v>0</v>
      </c>
      <c r="J16" s="15">
        <f>'Ведомст. 2020-2021'!L15</f>
        <v>0</v>
      </c>
    </row>
    <row r="17" spans="1:10" ht="45.75" customHeight="1" hidden="1">
      <c r="A17" s="44" t="str">
        <f>'Распред 2020'!A19</f>
        <v>Муниципальная программа «Охрана окружающей среды, экологического образования, просвещения и формирования экологической культуры в сельском поселения Утевка на 2018-2020 гг"</v>
      </c>
      <c r="B17" s="46" t="s">
        <v>12</v>
      </c>
      <c r="C17" s="46" t="s">
        <v>144</v>
      </c>
      <c r="D17" s="46" t="s">
        <v>93</v>
      </c>
      <c r="E17" s="46" t="s">
        <v>78</v>
      </c>
      <c r="F17" s="46"/>
      <c r="G17" s="45">
        <f>G18</f>
        <v>0</v>
      </c>
      <c r="H17" s="45">
        <f>H18</f>
        <v>0</v>
      </c>
      <c r="I17" s="45">
        <f>I18</f>
        <v>0</v>
      </c>
      <c r="J17" s="45">
        <f>J18</f>
        <v>0</v>
      </c>
    </row>
    <row r="18" spans="1:10" ht="30" customHeight="1" hidden="1">
      <c r="A18" s="18" t="s">
        <v>80</v>
      </c>
      <c r="B18" s="2" t="s">
        <v>12</v>
      </c>
      <c r="C18" s="2" t="s">
        <v>144</v>
      </c>
      <c r="D18" s="2" t="s">
        <v>93</v>
      </c>
      <c r="E18" s="2" t="s">
        <v>78</v>
      </c>
      <c r="F18" s="2" t="s">
        <v>81</v>
      </c>
      <c r="G18" s="15">
        <f>'Ведомст. 2020-2021'!I110</f>
        <v>0</v>
      </c>
      <c r="H18" s="15">
        <f>'Ведомст. 2020-2021'!J110</f>
        <v>0</v>
      </c>
      <c r="I18" s="15">
        <f>'Ведомст. 2020-2021'!K110</f>
        <v>0</v>
      </c>
      <c r="J18" s="15">
        <f>'Ведомст. 2020-2021'!L110</f>
        <v>0</v>
      </c>
    </row>
    <row r="19" spans="1:10" ht="30" customHeight="1">
      <c r="A19" s="44" t="s">
        <v>139</v>
      </c>
      <c r="B19" s="42" t="s">
        <v>20</v>
      </c>
      <c r="C19" s="42" t="s">
        <v>144</v>
      </c>
      <c r="D19" s="42" t="s">
        <v>93</v>
      </c>
      <c r="E19" s="42" t="s">
        <v>78</v>
      </c>
      <c r="F19" s="42"/>
      <c r="G19" s="45">
        <f>G20</f>
        <v>99610</v>
      </c>
      <c r="H19" s="45">
        <f>H20</f>
        <v>0</v>
      </c>
      <c r="I19" s="45">
        <f>I20</f>
        <v>99610</v>
      </c>
      <c r="J19" s="45">
        <f>J20</f>
        <v>0</v>
      </c>
    </row>
    <row r="20" spans="1:10" ht="30" customHeight="1">
      <c r="A20" s="18" t="s">
        <v>80</v>
      </c>
      <c r="B20" s="2" t="s">
        <v>20</v>
      </c>
      <c r="C20" s="2" t="s">
        <v>144</v>
      </c>
      <c r="D20" s="2" t="s">
        <v>93</v>
      </c>
      <c r="E20" s="2" t="s">
        <v>78</v>
      </c>
      <c r="F20" s="2" t="s">
        <v>81</v>
      </c>
      <c r="G20" s="15">
        <f>'Ведомст. 2020-2021'!I36</f>
        <v>99610</v>
      </c>
      <c r="H20" s="15">
        <f>'Ведомст. 2020-2021'!J36</f>
        <v>0</v>
      </c>
      <c r="I20" s="15">
        <f>'Ведомст. 2020-2021'!K36</f>
        <v>99610</v>
      </c>
      <c r="J20" s="15">
        <f>'Ведомст. 2020-2021'!L36</f>
        <v>0</v>
      </c>
    </row>
    <row r="21" spans="1:10" ht="49.5" customHeight="1" hidden="1">
      <c r="A21" s="41" t="s">
        <v>140</v>
      </c>
      <c r="B21" s="42" t="s">
        <v>26</v>
      </c>
      <c r="C21" s="42" t="s">
        <v>144</v>
      </c>
      <c r="D21" s="42" t="s">
        <v>93</v>
      </c>
      <c r="E21" s="42" t="s">
        <v>78</v>
      </c>
      <c r="F21" s="42"/>
      <c r="G21" s="45">
        <f>G22</f>
        <v>0</v>
      </c>
      <c r="H21" s="45">
        <f>H22</f>
        <v>0</v>
      </c>
      <c r="I21" s="45">
        <f>I22</f>
        <v>0</v>
      </c>
      <c r="J21" s="45">
        <f>J22</f>
        <v>0</v>
      </c>
    </row>
    <row r="22" spans="1:10" ht="30" customHeight="1" hidden="1">
      <c r="A22" s="18" t="s">
        <v>80</v>
      </c>
      <c r="B22" s="2" t="s">
        <v>26</v>
      </c>
      <c r="C22" s="2" t="s">
        <v>144</v>
      </c>
      <c r="D22" s="2" t="s">
        <v>93</v>
      </c>
      <c r="E22" s="2" t="s">
        <v>78</v>
      </c>
      <c r="F22" s="2" t="s">
        <v>81</v>
      </c>
      <c r="G22" s="15">
        <f>'Ведомст. 2020-2021'!I112</f>
        <v>0</v>
      </c>
      <c r="H22" s="15">
        <f>'Ведомст. 2020-2021'!J112</f>
        <v>0</v>
      </c>
      <c r="I22" s="15">
        <f>'Ведомст. 2020-2021'!K112</f>
        <v>0</v>
      </c>
      <c r="J22" s="15">
        <f>'Ведомст. 2020-2021'!L112</f>
        <v>0</v>
      </c>
    </row>
    <row r="23" spans="1:10" ht="30" customHeight="1" hidden="1">
      <c r="A23" s="44" t="s">
        <v>119</v>
      </c>
      <c r="B23" s="46" t="s">
        <v>24</v>
      </c>
      <c r="C23" s="46" t="s">
        <v>78</v>
      </c>
      <c r="D23" s="46" t="s">
        <v>93</v>
      </c>
      <c r="E23" s="46"/>
      <c r="F23" s="46"/>
      <c r="G23" s="45">
        <f>G24</f>
        <v>0</v>
      </c>
      <c r="H23" s="45">
        <f>H24</f>
        <v>0</v>
      </c>
      <c r="I23" s="45">
        <f>I24</f>
        <v>0</v>
      </c>
      <c r="J23" s="45">
        <f>J24</f>
        <v>0</v>
      </c>
    </row>
    <row r="24" spans="1:10" ht="30" customHeight="1" hidden="1">
      <c r="A24" s="18" t="s">
        <v>80</v>
      </c>
      <c r="B24" s="2" t="s">
        <v>24</v>
      </c>
      <c r="C24" s="2" t="s">
        <v>78</v>
      </c>
      <c r="D24" s="2" t="s">
        <v>93</v>
      </c>
      <c r="E24" s="2"/>
      <c r="F24" s="2" t="s">
        <v>81</v>
      </c>
      <c r="G24" s="15"/>
      <c r="H24" s="15"/>
      <c r="I24" s="15"/>
      <c r="J24" s="15"/>
    </row>
    <row r="25" spans="1:10" ht="30" customHeight="1" hidden="1">
      <c r="A25" s="41" t="s">
        <v>166</v>
      </c>
      <c r="B25" s="42" t="s">
        <v>28</v>
      </c>
      <c r="C25" s="42" t="s">
        <v>144</v>
      </c>
      <c r="D25" s="42" t="s">
        <v>93</v>
      </c>
      <c r="E25" s="42" t="s">
        <v>78</v>
      </c>
      <c r="F25" s="42"/>
      <c r="G25" s="45">
        <f>G26</f>
        <v>0</v>
      </c>
      <c r="H25" s="45">
        <f>H26</f>
        <v>0</v>
      </c>
      <c r="I25" s="45">
        <f>I26</f>
        <v>0</v>
      </c>
      <c r="J25" s="45">
        <f>J26</f>
        <v>0</v>
      </c>
    </row>
    <row r="26" spans="1:10" ht="30" customHeight="1" hidden="1">
      <c r="A26" s="18" t="s">
        <v>80</v>
      </c>
      <c r="B26" s="2" t="s">
        <v>28</v>
      </c>
      <c r="C26" s="2" t="s">
        <v>144</v>
      </c>
      <c r="D26" s="2" t="s">
        <v>93</v>
      </c>
      <c r="E26" s="2" t="s">
        <v>78</v>
      </c>
      <c r="F26" s="2" t="s">
        <v>81</v>
      </c>
      <c r="G26" s="15">
        <f>'Ведомст. 2020-2021'!I38+'Ведомст. 2020-2021'!I40</f>
        <v>0</v>
      </c>
      <c r="H26" s="15">
        <f>'Ведомст. 2020-2021'!J116</f>
        <v>0</v>
      </c>
      <c r="I26" s="15">
        <f>'Ведомст. 2020-2021'!K38+'Ведомст. 2020-2021'!K40</f>
        <v>0</v>
      </c>
      <c r="J26" s="15">
        <f>'Ведомст. 2020-2021'!L116</f>
        <v>0</v>
      </c>
    </row>
    <row r="27" spans="1:10" ht="30" customHeight="1" hidden="1">
      <c r="A27" s="54" t="s">
        <v>175</v>
      </c>
      <c r="B27" s="42" t="s">
        <v>24</v>
      </c>
      <c r="C27" s="42" t="s">
        <v>144</v>
      </c>
      <c r="D27" s="42" t="s">
        <v>93</v>
      </c>
      <c r="E27" s="42" t="s">
        <v>78</v>
      </c>
      <c r="F27" s="42"/>
      <c r="G27" s="45">
        <f>G28</f>
        <v>0</v>
      </c>
      <c r="H27" s="15"/>
      <c r="I27" s="45">
        <f>I28</f>
        <v>0</v>
      </c>
      <c r="J27" s="15"/>
    </row>
    <row r="28" spans="1:10" ht="30" customHeight="1" hidden="1">
      <c r="A28" s="18" t="s">
        <v>80</v>
      </c>
      <c r="B28" s="2" t="s">
        <v>24</v>
      </c>
      <c r="C28" s="2" t="s">
        <v>144</v>
      </c>
      <c r="D28" s="2" t="s">
        <v>93</v>
      </c>
      <c r="E28" s="2" t="s">
        <v>78</v>
      </c>
      <c r="F28" s="2" t="s">
        <v>81</v>
      </c>
      <c r="G28" s="15">
        <f>'Ведомст. 2020-2021'!I142</f>
        <v>0</v>
      </c>
      <c r="H28" s="15"/>
      <c r="I28" s="15">
        <f>'Ведомст. 2020-2021'!K142</f>
        <v>0</v>
      </c>
      <c r="J28" s="15"/>
    </row>
    <row r="29" spans="1:10" ht="30" customHeight="1">
      <c r="A29" s="44" t="str">
        <f>'Распред 2020'!A33</f>
        <v>Муниципальная программа "Развитие муниципальной службы в с.п. Утевка муниципального района Нефтегорский Самарской области в 2018-2020 гг."</v>
      </c>
      <c r="B29" s="42" t="s">
        <v>48</v>
      </c>
      <c r="C29" s="42" t="s">
        <v>144</v>
      </c>
      <c r="D29" s="42" t="s">
        <v>93</v>
      </c>
      <c r="E29" s="42" t="s">
        <v>78</v>
      </c>
      <c r="F29" s="42"/>
      <c r="G29" s="45">
        <f>G30+G31+G32</f>
        <v>4592538</v>
      </c>
      <c r="H29" s="45">
        <f>H31+H30</f>
        <v>0</v>
      </c>
      <c r="I29" s="45">
        <f>I30+I31+I32</f>
        <v>4599454</v>
      </c>
      <c r="J29" s="45">
        <f>J31+J30</f>
        <v>0</v>
      </c>
    </row>
    <row r="30" spans="1:10" ht="18" customHeight="1">
      <c r="A30" s="18" t="s">
        <v>79</v>
      </c>
      <c r="B30" s="2" t="s">
        <v>48</v>
      </c>
      <c r="C30" s="2" t="s">
        <v>144</v>
      </c>
      <c r="D30" s="2" t="s">
        <v>93</v>
      </c>
      <c r="E30" s="2" t="s">
        <v>78</v>
      </c>
      <c r="F30" s="2" t="s">
        <v>0</v>
      </c>
      <c r="G30" s="15">
        <f>'Ведомст. 2020-2021'!I12+'Ведомст. 2020-2021'!I20</f>
        <v>4353678</v>
      </c>
      <c r="H30" s="15">
        <f>'Ведомст. 2020-2021'!J17</f>
        <v>0</v>
      </c>
      <c r="I30" s="15">
        <f>'Ведомст. 2020-2021'!K12+'Ведомст. 2020-2021'!K20</f>
        <v>4353678</v>
      </c>
      <c r="J30" s="15">
        <f>'Ведомст. 2020-2021'!L17</f>
        <v>0</v>
      </c>
    </row>
    <row r="31" spans="1:10" ht="30" customHeight="1">
      <c r="A31" s="18" t="s">
        <v>80</v>
      </c>
      <c r="B31" s="2" t="s">
        <v>48</v>
      </c>
      <c r="C31" s="2" t="s">
        <v>144</v>
      </c>
      <c r="D31" s="2" t="s">
        <v>93</v>
      </c>
      <c r="E31" s="2" t="s">
        <v>78</v>
      </c>
      <c r="F31" s="2" t="s">
        <v>81</v>
      </c>
      <c r="G31" s="15">
        <f>'Ведомст. 2020-2021'!I21+'Ведомст. 2020-2021'!I24+'Ведомст. 2020-2021'!I42</f>
        <v>232980</v>
      </c>
      <c r="H31" s="15">
        <f>'Ведомст. 2020-2021'!J18</f>
        <v>0</v>
      </c>
      <c r="I31" s="15">
        <f>'Ведомст. 2020-2021'!K21+'Ведомст. 2020-2021'!K24+'Ведомст. 2020-2021'!K42</f>
        <v>239896</v>
      </c>
      <c r="J31" s="15">
        <f>'Ведомст. 2020-2021'!L18</f>
        <v>0</v>
      </c>
    </row>
    <row r="32" spans="1:10" ht="16.5" customHeight="1">
      <c r="A32" s="18" t="s">
        <v>82</v>
      </c>
      <c r="B32" s="2" t="s">
        <v>48</v>
      </c>
      <c r="C32" s="2" t="s">
        <v>144</v>
      </c>
      <c r="D32" s="2" t="s">
        <v>93</v>
      </c>
      <c r="E32" s="2" t="s">
        <v>78</v>
      </c>
      <c r="F32" s="2" t="s">
        <v>83</v>
      </c>
      <c r="G32" s="15">
        <f>'Ведомст. 2020-2021'!I22</f>
        <v>5880</v>
      </c>
      <c r="H32" s="15"/>
      <c r="I32" s="15">
        <f>'Ведомст. 2020-2021'!K22</f>
        <v>5880</v>
      </c>
      <c r="J32" s="15"/>
    </row>
    <row r="33" spans="1:10" ht="57" customHeight="1" hidden="1">
      <c r="A33" s="41" t="s">
        <v>141</v>
      </c>
      <c r="B33" s="42" t="s">
        <v>17</v>
      </c>
      <c r="C33" s="42" t="s">
        <v>78</v>
      </c>
      <c r="D33" s="42" t="s">
        <v>93</v>
      </c>
      <c r="E33" s="42"/>
      <c r="F33" s="42"/>
      <c r="G33" s="43">
        <f>G34</f>
        <v>0</v>
      </c>
      <c r="H33" s="43">
        <f>H34</f>
        <v>0</v>
      </c>
      <c r="I33" s="43">
        <f>I34</f>
        <v>0</v>
      </c>
      <c r="J33" s="43">
        <f>J34</f>
        <v>0</v>
      </c>
    </row>
    <row r="34" spans="1:10" ht="30" customHeight="1" hidden="1">
      <c r="A34" s="18" t="s">
        <v>80</v>
      </c>
      <c r="B34" s="2" t="s">
        <v>17</v>
      </c>
      <c r="C34" s="2" t="s">
        <v>78</v>
      </c>
      <c r="D34" s="2" t="s">
        <v>93</v>
      </c>
      <c r="E34" s="2"/>
      <c r="F34" s="2" t="s">
        <v>81</v>
      </c>
      <c r="G34" s="21">
        <f>'[1]Ведомст.'!I84</f>
        <v>0</v>
      </c>
      <c r="H34" s="21"/>
      <c r="I34" s="21"/>
      <c r="J34" s="21"/>
    </row>
    <row r="35" spans="1:10" ht="48" customHeight="1">
      <c r="A35" s="44" t="str">
        <f>'Распред 2020'!A39</f>
        <v>Муниципальная программа «Профилактика терроризма и экстремизма на территории сельского поселения Утевка муниципального района Нефтегорский на 2018-2020гг.</v>
      </c>
      <c r="B35" s="42" t="s">
        <v>114</v>
      </c>
      <c r="C35" s="42" t="s">
        <v>144</v>
      </c>
      <c r="D35" s="42" t="s">
        <v>93</v>
      </c>
      <c r="E35" s="42" t="s">
        <v>78</v>
      </c>
      <c r="F35" s="42"/>
      <c r="G35" s="45">
        <f>G36</f>
        <v>1000</v>
      </c>
      <c r="H35" s="45">
        <f>H36</f>
        <v>0</v>
      </c>
      <c r="I35" s="45">
        <f>I36</f>
        <v>1000</v>
      </c>
      <c r="J35" s="45">
        <f>J36</f>
        <v>0</v>
      </c>
    </row>
    <row r="36" spans="1:10" ht="30" customHeight="1">
      <c r="A36" s="18" t="s">
        <v>80</v>
      </c>
      <c r="B36" s="2" t="s">
        <v>114</v>
      </c>
      <c r="C36" s="2" t="s">
        <v>144</v>
      </c>
      <c r="D36" s="2" t="s">
        <v>93</v>
      </c>
      <c r="E36" s="2" t="s">
        <v>78</v>
      </c>
      <c r="F36" s="2" t="s">
        <v>81</v>
      </c>
      <c r="G36" s="15">
        <f>'Ведомст. 2020-2021'!I62</f>
        <v>1000</v>
      </c>
      <c r="H36" s="15">
        <f>'Ведомст. 2020-2021'!J144</f>
        <v>0</v>
      </c>
      <c r="I36" s="15">
        <f>'Ведомст. 2020-2021'!K62</f>
        <v>1000</v>
      </c>
      <c r="J36" s="15">
        <f>'Ведомст. 2020-2021'!L144</f>
        <v>0</v>
      </c>
    </row>
    <row r="37" spans="1:10" ht="18" customHeight="1">
      <c r="A37" s="44" t="s">
        <v>142</v>
      </c>
      <c r="B37" s="42" t="s">
        <v>43</v>
      </c>
      <c r="C37" s="42" t="s">
        <v>144</v>
      </c>
      <c r="D37" s="42" t="s">
        <v>93</v>
      </c>
      <c r="E37" s="42" t="s">
        <v>78</v>
      </c>
      <c r="F37" s="42"/>
      <c r="G37" s="45">
        <f>G38+G39+G40+G41+G43+G47</f>
        <v>1381965</v>
      </c>
      <c r="H37" s="45">
        <f>H39+H40+H41+H42+H43+H47</f>
        <v>0</v>
      </c>
      <c r="I37" s="45">
        <f>I38+I39+I40+I41+I43+I47</f>
        <v>1373740</v>
      </c>
      <c r="J37" s="45">
        <f>J39+J40+J41+J42+J43+J47</f>
        <v>0</v>
      </c>
    </row>
    <row r="38" spans="1:10" ht="18" customHeight="1">
      <c r="A38" s="18" t="s">
        <v>79</v>
      </c>
      <c r="B38" s="2" t="s">
        <v>43</v>
      </c>
      <c r="C38" s="2" t="s">
        <v>144</v>
      </c>
      <c r="D38" s="2" t="s">
        <v>93</v>
      </c>
      <c r="E38" s="2" t="s">
        <v>78</v>
      </c>
      <c r="F38" s="2" t="s">
        <v>176</v>
      </c>
      <c r="G38" s="15">
        <f>'Ведомст. 2020-2021'!I46</f>
        <v>1270217</v>
      </c>
      <c r="H38" s="45"/>
      <c r="I38" s="15">
        <f>'Ведомст. 2020-2021'!K46</f>
        <v>1270217</v>
      </c>
      <c r="J38" s="45"/>
    </row>
    <row r="39" spans="1:10" ht="18" customHeight="1" hidden="1">
      <c r="A39" s="18" t="s">
        <v>79</v>
      </c>
      <c r="B39" s="2" t="s">
        <v>43</v>
      </c>
      <c r="C39" s="2" t="s">
        <v>144</v>
      </c>
      <c r="D39" s="2" t="s">
        <v>93</v>
      </c>
      <c r="E39" s="2" t="s">
        <v>78</v>
      </c>
      <c r="F39" s="2" t="s">
        <v>0</v>
      </c>
      <c r="G39" s="15">
        <v>0</v>
      </c>
      <c r="H39" s="15">
        <f>'Ведомст. 2020-2021'!J12+'Ведомст. 2020-2021'!J20</f>
        <v>0</v>
      </c>
      <c r="I39" s="15">
        <v>0</v>
      </c>
      <c r="J39" s="15">
        <f>'Ведомст. 2020-2021'!L12+'Ведомст. 2020-2021'!L20</f>
        <v>0</v>
      </c>
    </row>
    <row r="40" spans="1:10" ht="30" customHeight="1">
      <c r="A40" s="18" t="s">
        <v>80</v>
      </c>
      <c r="B40" s="2" t="s">
        <v>43</v>
      </c>
      <c r="C40" s="2" t="s">
        <v>144</v>
      </c>
      <c r="D40" s="2" t="s">
        <v>93</v>
      </c>
      <c r="E40" s="2" t="s">
        <v>78</v>
      </c>
      <c r="F40" s="2" t="s">
        <v>81</v>
      </c>
      <c r="G40" s="15">
        <f>'Ведомст. 2020-2021'!I44+'Ведомст. 2020-2021'!I47</f>
        <v>19000</v>
      </c>
      <c r="H40" s="15">
        <f>'Ведомст. 2020-2021'!J21+'Ведомст. 2020-2021'!J44</f>
        <v>0</v>
      </c>
      <c r="I40" s="15">
        <f>'Ведомст. 2020-2021'!K44+'Ведомст. 2020-2021'!K47</f>
        <v>34000</v>
      </c>
      <c r="J40" s="15">
        <f>'Ведомст. 2020-2021'!L21+'Ведомст. 2020-2021'!L44</f>
        <v>0</v>
      </c>
    </row>
    <row r="41" spans="1:10" ht="18" customHeight="1" hidden="1">
      <c r="A41" s="27" t="s">
        <v>67</v>
      </c>
      <c r="B41" s="2" t="s">
        <v>43</v>
      </c>
      <c r="C41" s="2" t="s">
        <v>144</v>
      </c>
      <c r="D41" s="2" t="s">
        <v>93</v>
      </c>
      <c r="E41" s="2" t="s">
        <v>78</v>
      </c>
      <c r="F41" s="2" t="s">
        <v>68</v>
      </c>
      <c r="G41" s="15">
        <f>'Ведомст. 2020-2021'!I133</f>
        <v>0</v>
      </c>
      <c r="H41" s="15">
        <f>'Ведомст. 2020-2021'!J133</f>
        <v>0</v>
      </c>
      <c r="I41" s="15">
        <f>'Ведомст. 2020-2021'!K133</f>
        <v>0</v>
      </c>
      <c r="J41" s="15">
        <f>'Ведомст. 2020-2021'!L133</f>
        <v>0</v>
      </c>
    </row>
    <row r="42" spans="1:10" ht="30" customHeight="1" hidden="1">
      <c r="A42" s="18" t="s">
        <v>103</v>
      </c>
      <c r="B42" s="2" t="s">
        <v>43</v>
      </c>
      <c r="C42" s="2" t="s">
        <v>78</v>
      </c>
      <c r="D42" s="2" t="s">
        <v>93</v>
      </c>
      <c r="E42" s="2"/>
      <c r="F42" s="2" t="s">
        <v>66</v>
      </c>
      <c r="G42" s="15">
        <v>0</v>
      </c>
      <c r="H42" s="15">
        <v>0</v>
      </c>
      <c r="I42" s="15">
        <v>0</v>
      </c>
      <c r="J42" s="15">
        <v>0</v>
      </c>
    </row>
    <row r="43" spans="1:10" ht="18" customHeight="1" hidden="1">
      <c r="A43" s="18" t="s">
        <v>82</v>
      </c>
      <c r="B43" s="2" t="s">
        <v>43</v>
      </c>
      <c r="C43" s="2" t="s">
        <v>144</v>
      </c>
      <c r="D43" s="2" t="s">
        <v>93</v>
      </c>
      <c r="E43" s="2" t="s">
        <v>78</v>
      </c>
      <c r="F43" s="2" t="s">
        <v>83</v>
      </c>
      <c r="G43" s="15">
        <f>'Ведомст. 2020-2021'!I48</f>
        <v>0</v>
      </c>
      <c r="H43" s="15">
        <f>'Ведомст. 2020-2021'!J22</f>
        <v>0</v>
      </c>
      <c r="I43" s="15">
        <f>'Ведомст. 2020-2021'!K48</f>
        <v>0</v>
      </c>
      <c r="J43" s="15">
        <f>'Ведомст. 2020-2021'!L22</f>
        <v>0</v>
      </c>
    </row>
    <row r="44" spans="1:10" ht="30" customHeight="1" hidden="1">
      <c r="A44" s="18" t="s">
        <v>92</v>
      </c>
      <c r="B44" s="2" t="s">
        <v>30</v>
      </c>
      <c r="C44" s="2"/>
      <c r="D44" s="2" t="s">
        <v>93</v>
      </c>
      <c r="E44" s="2"/>
      <c r="F44" s="2"/>
      <c r="G44" s="15"/>
      <c r="H44" s="15"/>
      <c r="I44" s="15"/>
      <c r="J44" s="15"/>
    </row>
    <row r="45" spans="1:10" ht="30" customHeight="1" hidden="1">
      <c r="A45" s="18" t="s">
        <v>94</v>
      </c>
      <c r="B45" s="2" t="s">
        <v>30</v>
      </c>
      <c r="C45" s="2" t="s">
        <v>78</v>
      </c>
      <c r="D45" s="2" t="s">
        <v>93</v>
      </c>
      <c r="E45" s="2"/>
      <c r="F45" s="2" t="s">
        <v>57</v>
      </c>
      <c r="G45" s="15"/>
      <c r="H45" s="15"/>
      <c r="I45" s="15"/>
      <c r="J45" s="15"/>
    </row>
    <row r="46" spans="1:10" ht="18" customHeight="1" hidden="1">
      <c r="A46" s="18" t="s">
        <v>95</v>
      </c>
      <c r="B46" s="2" t="s">
        <v>30</v>
      </c>
      <c r="C46" s="2" t="s">
        <v>78</v>
      </c>
      <c r="D46" s="2" t="s">
        <v>93</v>
      </c>
      <c r="E46" s="2"/>
      <c r="F46" s="2" t="s">
        <v>81</v>
      </c>
      <c r="G46" s="15"/>
      <c r="H46" s="15"/>
      <c r="I46" s="15"/>
      <c r="J46" s="15"/>
    </row>
    <row r="47" spans="1:10" ht="18" customHeight="1">
      <c r="A47" s="18" t="s">
        <v>64</v>
      </c>
      <c r="B47" s="2" t="s">
        <v>43</v>
      </c>
      <c r="C47" s="2" t="s">
        <v>144</v>
      </c>
      <c r="D47" s="2" t="s">
        <v>93</v>
      </c>
      <c r="E47" s="2" t="s">
        <v>78</v>
      </c>
      <c r="F47" s="2" t="s">
        <v>65</v>
      </c>
      <c r="G47" s="15">
        <f>'Ведомст. 2020-2021'!I30</f>
        <v>92748</v>
      </c>
      <c r="H47" s="15">
        <f>'Ведомст. 2020-2021'!J30</f>
        <v>0</v>
      </c>
      <c r="I47" s="15">
        <f>'Ведомст. 2020-2021'!K30</f>
        <v>69523</v>
      </c>
      <c r="J47" s="15">
        <f>'Ведомст. 2020-2021'!L30</f>
        <v>0</v>
      </c>
    </row>
    <row r="48" spans="1:10" ht="18" customHeight="1">
      <c r="A48" s="1" t="s">
        <v>36</v>
      </c>
      <c r="B48" s="2"/>
      <c r="C48" s="2"/>
      <c r="D48" s="2"/>
      <c r="E48" s="2"/>
      <c r="F48" s="2"/>
      <c r="G48" s="47">
        <f>G10+G13+G15+G17+G19+G21+G23+G25+G27+G29+G33+G35+G37</f>
        <v>11595312</v>
      </c>
      <c r="H48" s="47">
        <f>H10+H13+H15+H17+H19+H21+H23+H25+H29+H33+H35+H37</f>
        <v>0</v>
      </c>
      <c r="I48" s="47">
        <f>I10+I13+I15+I17+I19+I21+I23+I25+I27+I29+I33+I35+I37</f>
        <v>12160180</v>
      </c>
      <c r="J48" s="47">
        <f>J10+J13+J15+J17+J19+J21+J23+J25+J29+J33+J35+J37</f>
        <v>0</v>
      </c>
    </row>
    <row r="49" spans="1:10" ht="18" customHeight="1">
      <c r="A49" s="25" t="s">
        <v>135</v>
      </c>
      <c r="G49" s="34">
        <f>'Ведомст. 2020-2021'!I152</f>
        <v>297316</v>
      </c>
      <c r="H49" s="34"/>
      <c r="I49" s="48">
        <f>'Ведомст. 2020-2021'!K152</f>
        <v>640010</v>
      </c>
      <c r="J49" s="28"/>
    </row>
    <row r="50" spans="1:10" ht="15.75" customHeight="1">
      <c r="A50" s="33" t="s">
        <v>36</v>
      </c>
      <c r="G50" s="35">
        <f>SUM(G48:G49)</f>
        <v>11892628</v>
      </c>
      <c r="H50" s="35">
        <f>SUM(H48:H49)</f>
        <v>0</v>
      </c>
      <c r="I50" s="36">
        <f>SUM(I48:I49)</f>
        <v>12800190</v>
      </c>
      <c r="J50" s="36">
        <f>SUM(J48:J49)</f>
        <v>0</v>
      </c>
    </row>
    <row r="51" ht="15.75" customHeight="1"/>
    <row r="52" ht="15.75" customHeight="1"/>
    <row r="53" ht="15.75" customHeight="1"/>
    <row r="54" ht="15.75" customHeight="1"/>
    <row r="55" ht="15.75" customHeight="1"/>
    <row r="56" ht="24.75" customHeight="1" hidden="1"/>
    <row r="57" ht="15.75" customHeight="1"/>
    <row r="58" ht="15.75" customHeight="1"/>
    <row r="59" ht="15.75" customHeight="1"/>
    <row r="60" ht="30" customHeight="1"/>
    <row r="61" ht="15.75" customHeight="1"/>
    <row r="62" ht="30" customHeight="1"/>
    <row r="63" ht="30" customHeight="1" hidden="1"/>
    <row r="64" ht="24.75" customHeight="1" hidden="1"/>
    <row r="65" ht="24.75" customHeight="1" hidden="1"/>
    <row r="66" ht="15.75" customHeight="1"/>
    <row r="67" ht="15.75" customHeight="1"/>
    <row r="68" ht="15.75" customHeight="1"/>
    <row r="69" ht="30" customHeight="1"/>
    <row r="70" ht="15.75" customHeight="1"/>
    <row r="71" ht="30" customHeight="1"/>
    <row r="72" ht="30" customHeight="1"/>
    <row r="73" ht="30" customHeight="1"/>
    <row r="74" ht="30" customHeight="1"/>
    <row r="75" ht="24.75" customHeight="1" hidden="1"/>
    <row r="76" ht="24.75" customHeight="1" hidden="1"/>
    <row r="77" ht="24.75" customHeight="1" hidden="1"/>
    <row r="78" ht="24.75" customHeight="1" hidden="1"/>
    <row r="79" ht="24.75" customHeight="1" hidden="1"/>
    <row r="80" ht="24.75" customHeight="1" hidden="1"/>
    <row r="81" ht="15.75" customHeight="1"/>
    <row r="82" ht="15.75" customHeight="1"/>
    <row r="83" ht="30" customHeight="1"/>
    <row r="84" ht="15.75" customHeight="1"/>
    <row r="85" ht="30" customHeight="1"/>
    <row r="86" ht="15.75" customHeight="1" hidden="1"/>
    <row r="87" ht="24.75" customHeight="1" hidden="1"/>
    <row r="88" ht="24.75" customHeight="1" hidden="1"/>
    <row r="89" ht="24.75" customHeight="1" hidden="1"/>
    <row r="90" ht="24.75" customHeight="1" hidden="1"/>
    <row r="91" ht="15.75" customHeight="1"/>
    <row r="92" ht="15.75" customHeight="1"/>
    <row r="93" ht="15.75" customHeight="1" hidden="1"/>
    <row r="94" ht="30" customHeight="1" hidden="1"/>
    <row r="95" ht="15.75" customHeight="1"/>
    <row r="96" ht="30" customHeight="1"/>
    <row r="97" ht="15.75" customHeight="1" hidden="1"/>
    <row r="98" ht="30" customHeight="1" hidden="1"/>
    <row r="99" ht="15.75" customHeight="1"/>
    <row r="100" ht="30" customHeight="1"/>
    <row r="101" ht="30" customHeight="1">
      <c r="A101" s="30"/>
    </row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48" customHeight="1"/>
    <row r="111" ht="30" customHeight="1"/>
    <row r="112" ht="45" customHeight="1"/>
    <row r="113" ht="30" customHeight="1"/>
    <row r="114" ht="15.75" customHeight="1"/>
    <row r="115" ht="15.75" customHeight="1"/>
    <row r="116" ht="45" customHeight="1"/>
    <row r="117" ht="30" customHeight="1"/>
    <row r="118" ht="30" customHeight="1" hidden="1"/>
    <row r="119" ht="30" customHeight="1" hidden="1"/>
    <row r="120" ht="30" customHeight="1" hidden="1"/>
    <row r="121" ht="30" customHeight="1" hidden="1"/>
    <row r="122" ht="30" customHeight="1" hidden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24.75" customHeight="1" hidden="1"/>
    <row r="130" ht="24.75" customHeight="1" hidden="1"/>
    <row r="131" ht="15.75" customHeight="1"/>
    <row r="132" ht="15.75" customHeight="1"/>
    <row r="133" ht="15.75" customHeight="1"/>
    <row r="134" ht="15.75" customHeight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/>
    <row r="141" ht="24.75" customHeight="1"/>
    <row r="142" ht="24.75" customHeight="1" hidden="1"/>
    <row r="143" ht="24.75" customHeight="1" hidden="1"/>
    <row r="144" ht="30" customHeight="1"/>
    <row r="145" ht="30" customHeight="1"/>
    <row r="146" ht="15.75" customHeight="1"/>
    <row r="147" ht="30" customHeight="1"/>
    <row r="148" ht="30" customHeight="1" hidden="1"/>
    <row r="149" ht="15.75" customHeight="1" hidden="1"/>
    <row r="150" ht="15.75" customHeight="1" hidden="1"/>
    <row r="151" ht="15.75" customHeight="1" hidden="1"/>
    <row r="152" ht="24.75" customHeight="1"/>
  </sheetData>
  <sheetProtection/>
  <mergeCells count="8">
    <mergeCell ref="A8:A9"/>
    <mergeCell ref="B8:D9"/>
    <mergeCell ref="F8:F9"/>
    <mergeCell ref="G8:J8"/>
    <mergeCell ref="B2:J2"/>
    <mergeCell ref="A4:J4"/>
    <mergeCell ref="A5:J5"/>
    <mergeCell ref="A6:J6"/>
  </mergeCells>
  <printOptions/>
  <pageMargins left="0.2362204724409449" right="0.2362204724409449" top="0.2362204724409449" bottom="0.2362204724409449" header="0.1968503937007874" footer="0.1968503937007874"/>
  <pageSetup fitToHeight="3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17.140625" style="0" customWidth="1"/>
    <col min="4" max="4" width="20.57421875" style="0" customWidth="1"/>
  </cols>
  <sheetData>
    <row r="1" spans="1:4" ht="18.75">
      <c r="A1" s="200" t="s">
        <v>205</v>
      </c>
      <c r="B1" s="200"/>
      <c r="C1" s="200"/>
      <c r="D1" s="200"/>
    </row>
    <row r="2" spans="1:4" ht="18.75">
      <c r="A2" s="200" t="s">
        <v>206</v>
      </c>
      <c r="B2" s="200"/>
      <c r="C2" s="200"/>
      <c r="D2" s="200"/>
    </row>
    <row r="3" spans="1:4" ht="34.5" customHeight="1">
      <c r="A3" s="201" t="s">
        <v>351</v>
      </c>
      <c r="B3" s="201"/>
      <c r="C3" s="201"/>
      <c r="D3" s="201"/>
    </row>
    <row r="4" spans="1:4" ht="18.75">
      <c r="A4" s="200" t="s">
        <v>224</v>
      </c>
      <c r="B4" s="200"/>
      <c r="C4" s="200"/>
      <c r="D4" s="200"/>
    </row>
    <row r="5" ht="15.75">
      <c r="A5" s="93"/>
    </row>
    <row r="6" spans="1:4" ht="18.75">
      <c r="A6" s="199" t="s">
        <v>208</v>
      </c>
      <c r="B6" s="199"/>
      <c r="C6" s="199"/>
      <c r="D6" s="199"/>
    </row>
    <row r="7" spans="1:4" ht="18.75">
      <c r="A7" s="199" t="s">
        <v>207</v>
      </c>
      <c r="B7" s="199"/>
      <c r="C7" s="199"/>
      <c r="D7" s="199"/>
    </row>
    <row r="8" spans="1:4" ht="18.75">
      <c r="A8" s="199" t="s">
        <v>209</v>
      </c>
      <c r="B8" s="199"/>
      <c r="C8" s="199"/>
      <c r="D8" s="199"/>
    </row>
    <row r="9" spans="1:4" ht="14.25">
      <c r="A9" s="197" t="s">
        <v>350</v>
      </c>
      <c r="B9" s="198"/>
      <c r="C9" s="198"/>
      <c r="D9" s="198"/>
    </row>
    <row r="10" spans="1:4" ht="18.75">
      <c r="A10" s="199" t="s">
        <v>210</v>
      </c>
      <c r="B10" s="199"/>
      <c r="C10" s="199"/>
      <c r="D10" s="199"/>
    </row>
    <row r="11" spans="1:4" ht="18.75">
      <c r="A11" s="199" t="s">
        <v>211</v>
      </c>
      <c r="B11" s="199"/>
      <c r="C11" s="199"/>
      <c r="D11" s="199"/>
    </row>
    <row r="12" ht="16.5" thickBot="1">
      <c r="A12" s="93"/>
    </row>
    <row r="13" spans="1:4" ht="49.5" customHeight="1" thickBot="1">
      <c r="A13" s="94" t="s">
        <v>212</v>
      </c>
      <c r="B13" s="95" t="s">
        <v>213</v>
      </c>
      <c r="C13" s="95" t="s">
        <v>214</v>
      </c>
      <c r="D13" s="95" t="s">
        <v>215</v>
      </c>
    </row>
    <row r="14" spans="1:4" ht="61.5" customHeight="1" thickBot="1">
      <c r="A14" s="96">
        <v>385</v>
      </c>
      <c r="B14" s="97" t="s">
        <v>216</v>
      </c>
      <c r="C14" s="98" t="s">
        <v>217</v>
      </c>
      <c r="D14" s="99">
        <f>D15</f>
        <v>7536363.82</v>
      </c>
    </row>
    <row r="15" spans="1:4" ht="78" customHeight="1" thickBot="1">
      <c r="A15" s="100">
        <v>385</v>
      </c>
      <c r="B15" s="101" t="s">
        <v>218</v>
      </c>
      <c r="C15" s="102" t="s">
        <v>219</v>
      </c>
      <c r="D15" s="103">
        <f>D16+D17</f>
        <v>7536363.82</v>
      </c>
    </row>
    <row r="16" spans="1:4" ht="80.25" customHeight="1" thickBot="1">
      <c r="A16" s="100">
        <v>385</v>
      </c>
      <c r="B16" s="101" t="s">
        <v>220</v>
      </c>
      <c r="C16" s="104" t="s">
        <v>221</v>
      </c>
      <c r="D16" s="105">
        <v>-30380747.85</v>
      </c>
    </row>
    <row r="17" spans="1:4" ht="80.25" customHeight="1" thickBot="1">
      <c r="A17" s="106">
        <v>385</v>
      </c>
      <c r="B17" s="107" t="s">
        <v>222</v>
      </c>
      <c r="C17" s="108" t="s">
        <v>223</v>
      </c>
      <c r="D17" s="105">
        <f>Ведомст2020!I175</f>
        <v>37917111.67</v>
      </c>
    </row>
  </sheetData>
  <sheetProtection/>
  <mergeCells count="10">
    <mergeCell ref="A9:D9"/>
    <mergeCell ref="A8:D8"/>
    <mergeCell ref="A10:D10"/>
    <mergeCell ref="A11:D11"/>
    <mergeCell ref="A1:D1"/>
    <mergeCell ref="A2:D2"/>
    <mergeCell ref="A3:D3"/>
    <mergeCell ref="A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4">
      <selection activeCell="M35" sqref="M35"/>
    </sheetView>
  </sheetViews>
  <sheetFormatPr defaultColWidth="9.140625" defaultRowHeight="12.75"/>
  <cols>
    <col min="1" max="1" width="33.140625" style="0" customWidth="1"/>
    <col min="2" max="2" width="7.57421875" style="0" customWidth="1"/>
    <col min="3" max="3" width="15.140625" style="0" customWidth="1"/>
    <col min="4" max="4" width="3.140625" style="0" customWidth="1"/>
    <col min="6" max="6" width="14.421875" style="0" customWidth="1"/>
    <col min="7" max="7" width="10.8515625" style="0" customWidth="1"/>
    <col min="8" max="8" width="13.140625" style="0" customWidth="1"/>
    <col min="9" max="9" width="14.140625" style="0" customWidth="1"/>
    <col min="10" max="10" width="12.7109375" style="0" customWidth="1"/>
  </cols>
  <sheetData>
    <row r="1" spans="4:10" ht="12.75">
      <c r="D1" s="109"/>
      <c r="E1" s="109"/>
      <c r="F1" s="109"/>
      <c r="G1" s="109"/>
      <c r="H1" s="109"/>
      <c r="I1" s="213" t="s">
        <v>229</v>
      </c>
      <c r="J1" s="213"/>
    </row>
    <row r="2" spans="4:10" ht="73.5" customHeight="1">
      <c r="D2" s="109"/>
      <c r="E2" s="109"/>
      <c r="F2" s="109"/>
      <c r="G2" s="109"/>
      <c r="H2" s="109"/>
      <c r="I2" s="213" t="s">
        <v>352</v>
      </c>
      <c r="J2" s="213"/>
    </row>
    <row r="3" spans="3:10" ht="11.25" customHeight="1">
      <c r="C3" s="110"/>
      <c r="D3" s="110"/>
      <c r="E3" s="110"/>
      <c r="F3" s="110"/>
      <c r="G3" s="110"/>
      <c r="H3" s="110"/>
      <c r="I3" s="213" t="s">
        <v>230</v>
      </c>
      <c r="J3" s="213"/>
    </row>
    <row r="4" spans="1:10" ht="63.75" customHeight="1">
      <c r="A4" s="214" t="s">
        <v>231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5.75" hidden="1">
      <c r="A5" s="111"/>
      <c r="B5" s="111"/>
      <c r="C5" s="112"/>
      <c r="D5" s="112"/>
      <c r="E5" s="112"/>
      <c r="F5" s="111"/>
      <c r="G5" s="111"/>
      <c r="H5" s="111"/>
      <c r="I5" s="112"/>
      <c r="J5" s="112"/>
    </row>
    <row r="6" spans="1:10" ht="12.75">
      <c r="A6" s="187" t="s">
        <v>232</v>
      </c>
      <c r="B6" s="187" t="s">
        <v>233</v>
      </c>
      <c r="C6" s="202" t="s">
        <v>234</v>
      </c>
      <c r="D6" s="203"/>
      <c r="E6" s="206" t="s">
        <v>235</v>
      </c>
      <c r="F6" s="187" t="s">
        <v>236</v>
      </c>
      <c r="G6" s="208"/>
      <c r="H6" s="209" t="s">
        <v>237</v>
      </c>
      <c r="I6" s="211" t="s">
        <v>238</v>
      </c>
      <c r="J6" s="212"/>
    </row>
    <row r="7" spans="1:10" ht="89.25" customHeight="1">
      <c r="A7" s="187"/>
      <c r="B7" s="187"/>
      <c r="C7" s="204"/>
      <c r="D7" s="205"/>
      <c r="E7" s="207"/>
      <c r="F7" s="117" t="s">
        <v>239</v>
      </c>
      <c r="G7" s="116" t="s">
        <v>1</v>
      </c>
      <c r="H7" s="210"/>
      <c r="I7" s="117" t="s">
        <v>239</v>
      </c>
      <c r="J7" s="39" t="s">
        <v>1</v>
      </c>
    </row>
    <row r="8" spans="1:10" ht="12.75" hidden="1">
      <c r="A8" s="118" t="s">
        <v>240</v>
      </c>
      <c r="B8" s="117">
        <v>100</v>
      </c>
      <c r="C8" s="119" t="s">
        <v>241</v>
      </c>
      <c r="D8" s="119"/>
      <c r="E8" s="119" t="s">
        <v>176</v>
      </c>
      <c r="F8" s="120">
        <v>0</v>
      </c>
      <c r="G8" s="121"/>
      <c r="H8" s="122"/>
      <c r="I8" s="120">
        <v>0</v>
      </c>
      <c r="J8" s="123"/>
    </row>
    <row r="9" spans="1:10" ht="12.75">
      <c r="A9" s="118" t="s">
        <v>240</v>
      </c>
      <c r="B9" s="117">
        <v>100</v>
      </c>
      <c r="C9" s="119" t="s">
        <v>242</v>
      </c>
      <c r="D9" s="119"/>
      <c r="E9" s="119" t="s">
        <v>176</v>
      </c>
      <c r="F9" s="120">
        <v>1498508.91</v>
      </c>
      <c r="G9" s="121"/>
      <c r="H9" s="122"/>
      <c r="I9" s="120">
        <v>1498508.91</v>
      </c>
      <c r="J9" s="123"/>
    </row>
    <row r="10" spans="1:10" ht="12.75" hidden="1">
      <c r="A10" s="118" t="s">
        <v>243</v>
      </c>
      <c r="B10" s="117">
        <v>100</v>
      </c>
      <c r="C10" s="119" t="s">
        <v>244</v>
      </c>
      <c r="D10" s="119"/>
      <c r="E10" s="119" t="s">
        <v>176</v>
      </c>
      <c r="F10" s="120">
        <v>0</v>
      </c>
      <c r="G10" s="121"/>
      <c r="H10" s="122"/>
      <c r="I10" s="120">
        <v>0</v>
      </c>
      <c r="J10" s="123"/>
    </row>
    <row r="11" spans="1:10" ht="12.75">
      <c r="A11" s="118" t="s">
        <v>243</v>
      </c>
      <c r="B11" s="117">
        <v>100</v>
      </c>
      <c r="C11" s="119" t="s">
        <v>245</v>
      </c>
      <c r="D11" s="119"/>
      <c r="E11" s="119" t="s">
        <v>176</v>
      </c>
      <c r="F11" s="120">
        <v>7718.6</v>
      </c>
      <c r="G11" s="121"/>
      <c r="H11" s="122"/>
      <c r="I11" s="120">
        <f>F11+H11</f>
        <v>7718.6</v>
      </c>
      <c r="J11" s="123"/>
    </row>
    <row r="12" spans="1:10" ht="12.75" hidden="1">
      <c r="A12" s="118" t="s">
        <v>246</v>
      </c>
      <c r="B12" s="117">
        <v>100</v>
      </c>
      <c r="C12" s="119" t="s">
        <v>247</v>
      </c>
      <c r="D12" s="119"/>
      <c r="E12" s="119" t="s">
        <v>176</v>
      </c>
      <c r="F12" s="120">
        <v>0</v>
      </c>
      <c r="G12" s="121"/>
      <c r="H12" s="122"/>
      <c r="I12" s="120">
        <v>0</v>
      </c>
      <c r="J12" s="123"/>
    </row>
    <row r="13" spans="1:10" ht="12.75">
      <c r="A13" s="118" t="s">
        <v>246</v>
      </c>
      <c r="B13" s="117">
        <v>100</v>
      </c>
      <c r="C13" s="119" t="s">
        <v>248</v>
      </c>
      <c r="D13" s="119"/>
      <c r="E13" s="119" t="s">
        <v>176</v>
      </c>
      <c r="F13" s="120">
        <v>1957334.14</v>
      </c>
      <c r="G13" s="121"/>
      <c r="H13" s="122"/>
      <c r="I13" s="120">
        <v>1957334.14</v>
      </c>
      <c r="J13" s="123"/>
    </row>
    <row r="14" spans="1:10" ht="12.75" hidden="1">
      <c r="A14" s="118" t="s">
        <v>249</v>
      </c>
      <c r="B14" s="117">
        <v>100</v>
      </c>
      <c r="C14" s="119" t="s">
        <v>250</v>
      </c>
      <c r="D14" s="119"/>
      <c r="E14" s="119" t="s">
        <v>176</v>
      </c>
      <c r="F14" s="124"/>
      <c r="G14" s="120"/>
      <c r="H14" s="122"/>
      <c r="I14" s="120">
        <v>0</v>
      </c>
      <c r="J14" s="123"/>
    </row>
    <row r="15" spans="1:10" ht="12.75">
      <c r="A15" s="118" t="s">
        <v>249</v>
      </c>
      <c r="B15" s="117">
        <v>100</v>
      </c>
      <c r="C15" s="119" t="s">
        <v>251</v>
      </c>
      <c r="D15" s="119"/>
      <c r="E15" s="119" t="s">
        <v>176</v>
      </c>
      <c r="F15" s="120">
        <v>-193385.65</v>
      </c>
      <c r="G15" s="120"/>
      <c r="H15" s="122"/>
      <c r="I15" s="120">
        <v>-193385.65</v>
      </c>
      <c r="J15" s="123"/>
    </row>
    <row r="16" spans="1:10" ht="28.5" customHeight="1" hidden="1">
      <c r="A16" s="125" t="s">
        <v>252</v>
      </c>
      <c r="B16" s="117">
        <v>161</v>
      </c>
      <c r="C16" s="119" t="s">
        <v>253</v>
      </c>
      <c r="D16" s="119"/>
      <c r="E16" s="119" t="s">
        <v>254</v>
      </c>
      <c r="F16" s="120"/>
      <c r="G16" s="121"/>
      <c r="H16" s="126"/>
      <c r="I16" s="120">
        <f aca="true" t="shared" si="0" ref="I16:I23">F16+H16</f>
        <v>0</v>
      </c>
      <c r="J16" s="127"/>
    </row>
    <row r="17" spans="1:10" ht="12.75" hidden="1">
      <c r="A17" s="118" t="s">
        <v>255</v>
      </c>
      <c r="B17" s="117">
        <v>182</v>
      </c>
      <c r="C17" s="119" t="s">
        <v>256</v>
      </c>
      <c r="D17" s="119"/>
      <c r="E17" s="119" t="s">
        <v>176</v>
      </c>
      <c r="F17" s="120"/>
      <c r="G17" s="121"/>
      <c r="H17" s="128"/>
      <c r="I17" s="120">
        <f t="shared" si="0"/>
        <v>0</v>
      </c>
      <c r="J17" s="123"/>
    </row>
    <row r="18" spans="1:10" ht="12.75">
      <c r="A18" s="118" t="s">
        <v>255</v>
      </c>
      <c r="B18" s="117">
        <v>182</v>
      </c>
      <c r="C18" s="119" t="s">
        <v>257</v>
      </c>
      <c r="D18" s="119"/>
      <c r="E18" s="119" t="s">
        <v>176</v>
      </c>
      <c r="F18" s="120">
        <v>3376569</v>
      </c>
      <c r="G18" s="129"/>
      <c r="H18" s="130"/>
      <c r="I18" s="120">
        <f t="shared" si="0"/>
        <v>3376569</v>
      </c>
      <c r="J18" s="123"/>
    </row>
    <row r="19" spans="1:10" ht="12.75" hidden="1">
      <c r="A19" s="118" t="s">
        <v>255</v>
      </c>
      <c r="B19" s="117">
        <v>182</v>
      </c>
      <c r="C19" s="119" t="s">
        <v>258</v>
      </c>
      <c r="D19" s="119"/>
      <c r="E19" s="119" t="s">
        <v>176</v>
      </c>
      <c r="F19" s="120">
        <v>0</v>
      </c>
      <c r="G19" s="129"/>
      <c r="H19" s="131"/>
      <c r="I19" s="120">
        <f t="shared" si="0"/>
        <v>0</v>
      </c>
      <c r="J19" s="123"/>
    </row>
    <row r="20" spans="1:10" ht="12.75" hidden="1">
      <c r="A20" s="118" t="s">
        <v>255</v>
      </c>
      <c r="B20" s="117">
        <v>182</v>
      </c>
      <c r="C20" s="119" t="s">
        <v>259</v>
      </c>
      <c r="D20" s="119"/>
      <c r="E20" s="119" t="s">
        <v>176</v>
      </c>
      <c r="F20" s="120">
        <v>0</v>
      </c>
      <c r="G20" s="129"/>
      <c r="H20" s="130"/>
      <c r="I20" s="120">
        <f t="shared" si="0"/>
        <v>0</v>
      </c>
      <c r="J20" s="123"/>
    </row>
    <row r="21" spans="1:10" ht="12.75" hidden="1">
      <c r="A21" s="118" t="s">
        <v>255</v>
      </c>
      <c r="B21" s="117">
        <v>182</v>
      </c>
      <c r="C21" s="119" t="s">
        <v>260</v>
      </c>
      <c r="D21" s="119"/>
      <c r="E21" s="119" t="s">
        <v>176</v>
      </c>
      <c r="F21" s="120">
        <v>0</v>
      </c>
      <c r="G21" s="129"/>
      <c r="H21" s="130"/>
      <c r="I21" s="120">
        <v>0</v>
      </c>
      <c r="J21" s="123"/>
    </row>
    <row r="22" spans="1:10" ht="12.75" hidden="1">
      <c r="A22" s="118" t="s">
        <v>255</v>
      </c>
      <c r="B22" s="117">
        <v>182</v>
      </c>
      <c r="C22" s="119" t="s">
        <v>261</v>
      </c>
      <c r="D22" s="119"/>
      <c r="E22" s="119" t="s">
        <v>176</v>
      </c>
      <c r="F22" s="120">
        <v>0</v>
      </c>
      <c r="G22" s="129"/>
      <c r="H22" s="132"/>
      <c r="I22" s="120">
        <f t="shared" si="0"/>
        <v>0</v>
      </c>
      <c r="J22" s="123"/>
    </row>
    <row r="23" spans="1:10" ht="12.75" hidden="1">
      <c r="A23" s="118" t="s">
        <v>255</v>
      </c>
      <c r="B23" s="117">
        <v>182</v>
      </c>
      <c r="C23" s="119" t="s">
        <v>262</v>
      </c>
      <c r="D23" s="119"/>
      <c r="E23" s="119" t="s">
        <v>176</v>
      </c>
      <c r="F23" s="120">
        <v>0</v>
      </c>
      <c r="G23" s="129"/>
      <c r="H23" s="132"/>
      <c r="I23" s="120">
        <f t="shared" si="0"/>
        <v>0</v>
      </c>
      <c r="J23" s="123"/>
    </row>
    <row r="24" spans="1:10" ht="12.75" hidden="1">
      <c r="A24" s="118" t="s">
        <v>255</v>
      </c>
      <c r="B24" s="117">
        <v>182</v>
      </c>
      <c r="C24" s="119" t="s">
        <v>263</v>
      </c>
      <c r="D24" s="119"/>
      <c r="E24" s="119" t="s">
        <v>176</v>
      </c>
      <c r="F24" s="120">
        <v>0</v>
      </c>
      <c r="G24" s="129"/>
      <c r="H24" s="132"/>
      <c r="I24" s="120">
        <v>0</v>
      </c>
      <c r="J24" s="123"/>
    </row>
    <row r="25" spans="1:10" ht="12.75" hidden="1">
      <c r="A25" s="118" t="s">
        <v>255</v>
      </c>
      <c r="B25" s="117">
        <v>182</v>
      </c>
      <c r="C25" s="119" t="s">
        <v>264</v>
      </c>
      <c r="D25" s="119"/>
      <c r="E25" s="119" t="s">
        <v>176</v>
      </c>
      <c r="F25" s="120">
        <v>0</v>
      </c>
      <c r="G25" s="129"/>
      <c r="H25" s="130"/>
      <c r="I25" s="120">
        <f aca="true" t="shared" si="1" ref="I25:I34">F25+H25</f>
        <v>0</v>
      </c>
      <c r="J25" s="123"/>
    </row>
    <row r="26" spans="1:10" ht="12.75" hidden="1">
      <c r="A26" s="118" t="s">
        <v>255</v>
      </c>
      <c r="B26" s="117">
        <v>182</v>
      </c>
      <c r="C26" s="119" t="s">
        <v>265</v>
      </c>
      <c r="D26" s="119"/>
      <c r="E26" s="119" t="s">
        <v>176</v>
      </c>
      <c r="F26" s="120">
        <v>0</v>
      </c>
      <c r="G26" s="129"/>
      <c r="H26" s="132"/>
      <c r="I26" s="120">
        <f t="shared" si="1"/>
        <v>0</v>
      </c>
      <c r="J26" s="123"/>
    </row>
    <row r="27" spans="1:10" ht="12.75" hidden="1">
      <c r="A27" s="118" t="s">
        <v>255</v>
      </c>
      <c r="B27" s="117">
        <v>182</v>
      </c>
      <c r="C27" s="119" t="s">
        <v>266</v>
      </c>
      <c r="D27" s="119"/>
      <c r="E27" s="119" t="s">
        <v>176</v>
      </c>
      <c r="F27" s="120">
        <v>0</v>
      </c>
      <c r="G27" s="129"/>
      <c r="H27" s="132"/>
      <c r="I27" s="120">
        <f t="shared" si="1"/>
        <v>0</v>
      </c>
      <c r="J27" s="123"/>
    </row>
    <row r="28" spans="1:10" ht="12.75" hidden="1">
      <c r="A28" s="118" t="s">
        <v>267</v>
      </c>
      <c r="B28" s="117">
        <v>182</v>
      </c>
      <c r="C28" s="119" t="s">
        <v>268</v>
      </c>
      <c r="D28" s="119"/>
      <c r="E28" s="119" t="s">
        <v>176</v>
      </c>
      <c r="F28" s="120">
        <v>0</v>
      </c>
      <c r="G28" s="129"/>
      <c r="H28" s="132"/>
      <c r="I28" s="120">
        <f t="shared" si="1"/>
        <v>0</v>
      </c>
      <c r="J28" s="123"/>
    </row>
    <row r="29" spans="1:10" ht="12.75" hidden="1">
      <c r="A29" s="118" t="s">
        <v>269</v>
      </c>
      <c r="B29" s="117">
        <v>182</v>
      </c>
      <c r="C29" s="119" t="s">
        <v>270</v>
      </c>
      <c r="D29" s="119"/>
      <c r="E29" s="119" t="s">
        <v>176</v>
      </c>
      <c r="F29" s="133">
        <v>0</v>
      </c>
      <c r="G29" s="134"/>
      <c r="H29" s="135"/>
      <c r="I29" s="133">
        <f>F29+H29</f>
        <v>0</v>
      </c>
      <c r="J29" s="123"/>
    </row>
    <row r="30" spans="1:10" ht="12.75">
      <c r="A30" s="118" t="s">
        <v>269</v>
      </c>
      <c r="B30" s="117">
        <v>182</v>
      </c>
      <c r="C30" s="119" t="s">
        <v>271</v>
      </c>
      <c r="D30" s="119"/>
      <c r="E30" s="119" t="s">
        <v>176</v>
      </c>
      <c r="F30" s="120">
        <v>1235379</v>
      </c>
      <c r="G30" s="129"/>
      <c r="H30" s="136"/>
      <c r="I30" s="120">
        <f t="shared" si="1"/>
        <v>1235379</v>
      </c>
      <c r="J30" s="123"/>
    </row>
    <row r="31" spans="1:10" ht="12.75" hidden="1">
      <c r="A31" s="118" t="s">
        <v>269</v>
      </c>
      <c r="B31" s="117">
        <v>182</v>
      </c>
      <c r="C31" s="119" t="s">
        <v>272</v>
      </c>
      <c r="D31" s="119"/>
      <c r="E31" s="119" t="s">
        <v>176</v>
      </c>
      <c r="F31" s="120">
        <v>0</v>
      </c>
      <c r="G31" s="129"/>
      <c r="H31" s="131"/>
      <c r="I31" s="120">
        <f t="shared" si="1"/>
        <v>0</v>
      </c>
      <c r="J31" s="123"/>
    </row>
    <row r="32" spans="1:10" ht="12.75" hidden="1">
      <c r="A32" s="118" t="s">
        <v>269</v>
      </c>
      <c r="B32" s="117">
        <v>182</v>
      </c>
      <c r="C32" s="119" t="s">
        <v>273</v>
      </c>
      <c r="D32" s="119"/>
      <c r="E32" s="119" t="s">
        <v>176</v>
      </c>
      <c r="F32" s="133">
        <v>0</v>
      </c>
      <c r="G32" s="134"/>
      <c r="H32" s="135"/>
      <c r="I32" s="133">
        <f t="shared" si="1"/>
        <v>0</v>
      </c>
      <c r="J32" s="123"/>
    </row>
    <row r="33" spans="1:10" ht="12.75" hidden="1">
      <c r="A33" s="118" t="s">
        <v>269</v>
      </c>
      <c r="B33" s="117">
        <v>182</v>
      </c>
      <c r="C33" s="119" t="s">
        <v>274</v>
      </c>
      <c r="D33" s="119"/>
      <c r="E33" s="119" t="s">
        <v>176</v>
      </c>
      <c r="F33" s="120"/>
      <c r="G33" s="129"/>
      <c r="H33" s="131"/>
      <c r="I33" s="120">
        <f t="shared" si="1"/>
        <v>0</v>
      </c>
      <c r="J33" s="123"/>
    </row>
    <row r="34" spans="1:10" ht="12.75" hidden="1">
      <c r="A34" s="118" t="s">
        <v>269</v>
      </c>
      <c r="B34" s="117">
        <v>182</v>
      </c>
      <c r="C34" s="119" t="s">
        <v>274</v>
      </c>
      <c r="D34" s="119"/>
      <c r="E34" s="119" t="s">
        <v>176</v>
      </c>
      <c r="F34" s="120"/>
      <c r="G34" s="129"/>
      <c r="H34" s="131"/>
      <c r="I34" s="120">
        <f t="shared" si="1"/>
        <v>0</v>
      </c>
      <c r="J34" s="123"/>
    </row>
    <row r="35" spans="1:10" ht="12.75">
      <c r="A35" s="118" t="s">
        <v>275</v>
      </c>
      <c r="B35" s="117">
        <v>182</v>
      </c>
      <c r="C35" s="119" t="s">
        <v>276</v>
      </c>
      <c r="D35" s="119"/>
      <c r="E35" s="119" t="s">
        <v>176</v>
      </c>
      <c r="F35" s="120">
        <v>1476560</v>
      </c>
      <c r="G35" s="129"/>
      <c r="H35" s="130"/>
      <c r="I35" s="120">
        <v>1476560</v>
      </c>
      <c r="J35" s="123"/>
    </row>
    <row r="36" spans="1:10" ht="12.75" hidden="1">
      <c r="A36" s="118" t="s">
        <v>275</v>
      </c>
      <c r="B36" s="117">
        <v>182</v>
      </c>
      <c r="C36" s="119" t="s">
        <v>276</v>
      </c>
      <c r="D36" s="119"/>
      <c r="E36" s="119" t="s">
        <v>176</v>
      </c>
      <c r="F36" s="120"/>
      <c r="G36" s="129"/>
      <c r="H36" s="132"/>
      <c r="I36" s="120">
        <f aca="true" t="shared" si="2" ref="I36:I42">F36+H36</f>
        <v>0</v>
      </c>
      <c r="J36" s="123"/>
    </row>
    <row r="37" spans="1:10" ht="12.75" hidden="1">
      <c r="A37" s="118" t="s">
        <v>275</v>
      </c>
      <c r="B37" s="117">
        <v>182</v>
      </c>
      <c r="C37" s="119" t="s">
        <v>277</v>
      </c>
      <c r="D37" s="119"/>
      <c r="E37" s="119" t="s">
        <v>176</v>
      </c>
      <c r="F37" s="120">
        <v>0</v>
      </c>
      <c r="G37" s="129"/>
      <c r="H37" s="130"/>
      <c r="I37" s="120">
        <f t="shared" si="2"/>
        <v>0</v>
      </c>
      <c r="J37" s="123"/>
    </row>
    <row r="38" spans="1:10" ht="12.75" hidden="1">
      <c r="A38" s="118" t="s">
        <v>275</v>
      </c>
      <c r="B38" s="117">
        <v>182</v>
      </c>
      <c r="C38" s="119" t="s">
        <v>278</v>
      </c>
      <c r="D38" s="119"/>
      <c r="E38" s="119" t="s">
        <v>176</v>
      </c>
      <c r="F38" s="120">
        <v>0</v>
      </c>
      <c r="G38" s="129"/>
      <c r="H38" s="130"/>
      <c r="I38" s="120">
        <f t="shared" si="2"/>
        <v>0</v>
      </c>
      <c r="J38" s="123"/>
    </row>
    <row r="39" spans="1:10" ht="12.75" hidden="1">
      <c r="A39" s="118" t="s">
        <v>275</v>
      </c>
      <c r="B39" s="117">
        <v>182</v>
      </c>
      <c r="C39" s="119" t="s">
        <v>279</v>
      </c>
      <c r="D39" s="119"/>
      <c r="E39" s="119" t="s">
        <v>176</v>
      </c>
      <c r="F39" s="120">
        <v>0</v>
      </c>
      <c r="G39" s="129"/>
      <c r="H39" s="132"/>
      <c r="I39" s="120">
        <f t="shared" si="2"/>
        <v>0</v>
      </c>
      <c r="J39" s="123"/>
    </row>
    <row r="40" spans="1:10" ht="12.75">
      <c r="A40" s="118" t="s">
        <v>280</v>
      </c>
      <c r="B40" s="117">
        <v>182</v>
      </c>
      <c r="C40" s="119" t="s">
        <v>281</v>
      </c>
      <c r="D40" s="119"/>
      <c r="E40" s="119" t="s">
        <v>176</v>
      </c>
      <c r="F40" s="137">
        <v>1706432</v>
      </c>
      <c r="G40" s="129"/>
      <c r="H40" s="131"/>
      <c r="I40" s="120">
        <f t="shared" si="2"/>
        <v>1706432</v>
      </c>
      <c r="J40" s="123"/>
    </row>
    <row r="41" spans="1:10" ht="12.75" hidden="1">
      <c r="A41" s="118" t="s">
        <v>282</v>
      </c>
      <c r="B41" s="117">
        <v>182</v>
      </c>
      <c r="C41" s="119" t="s">
        <v>283</v>
      </c>
      <c r="D41" s="119"/>
      <c r="E41" s="119" t="s">
        <v>176</v>
      </c>
      <c r="F41" s="137">
        <v>0</v>
      </c>
      <c r="G41" s="129"/>
      <c r="H41" s="136"/>
      <c r="I41" s="120">
        <f t="shared" si="2"/>
        <v>0</v>
      </c>
      <c r="J41" s="123"/>
    </row>
    <row r="42" spans="1:10" ht="12.75" hidden="1">
      <c r="A42" s="118" t="s">
        <v>282</v>
      </c>
      <c r="B42" s="117">
        <v>182</v>
      </c>
      <c r="C42" s="119" t="s">
        <v>284</v>
      </c>
      <c r="D42" s="119"/>
      <c r="E42" s="119" t="s">
        <v>176</v>
      </c>
      <c r="F42" s="137">
        <v>0</v>
      </c>
      <c r="G42" s="129"/>
      <c r="H42" s="131"/>
      <c r="I42" s="120">
        <f t="shared" si="2"/>
        <v>0</v>
      </c>
      <c r="J42" s="123"/>
    </row>
    <row r="43" spans="1:10" ht="12.75" hidden="1">
      <c r="A43" s="118" t="s">
        <v>280</v>
      </c>
      <c r="B43" s="117">
        <v>182</v>
      </c>
      <c r="C43" s="119" t="s">
        <v>285</v>
      </c>
      <c r="D43" s="119"/>
      <c r="E43" s="119" t="s">
        <v>176</v>
      </c>
      <c r="F43" s="137">
        <v>0</v>
      </c>
      <c r="G43" s="129"/>
      <c r="H43" s="131"/>
      <c r="I43" s="120">
        <v>0</v>
      </c>
      <c r="J43" s="123"/>
    </row>
    <row r="44" spans="1:10" ht="12.75" hidden="1">
      <c r="A44" s="118" t="s">
        <v>280</v>
      </c>
      <c r="B44" s="117">
        <v>182</v>
      </c>
      <c r="C44" s="119" t="s">
        <v>286</v>
      </c>
      <c r="D44" s="119"/>
      <c r="E44" s="119" t="s">
        <v>176</v>
      </c>
      <c r="F44" s="137">
        <v>0</v>
      </c>
      <c r="G44" s="129"/>
      <c r="H44" s="131"/>
      <c r="I44" s="120">
        <f aca="true" t="shared" si="3" ref="I44:I52">F44+H44</f>
        <v>0</v>
      </c>
      <c r="J44" s="123"/>
    </row>
    <row r="45" spans="1:10" ht="12.75" hidden="1">
      <c r="A45" s="118" t="s">
        <v>282</v>
      </c>
      <c r="B45" s="117">
        <v>182</v>
      </c>
      <c r="C45" s="138" t="s">
        <v>287</v>
      </c>
      <c r="D45" s="119"/>
      <c r="E45" s="119" t="s">
        <v>176</v>
      </c>
      <c r="F45" s="137">
        <v>0</v>
      </c>
      <c r="G45" s="129"/>
      <c r="H45" s="128"/>
      <c r="I45" s="120">
        <f t="shared" si="3"/>
        <v>0</v>
      </c>
      <c r="J45" s="123"/>
    </row>
    <row r="46" spans="1:10" ht="12.75">
      <c r="A46" s="118" t="s">
        <v>280</v>
      </c>
      <c r="B46" s="117">
        <v>182</v>
      </c>
      <c r="C46" s="119" t="s">
        <v>288</v>
      </c>
      <c r="D46" s="119"/>
      <c r="E46" s="119" t="s">
        <v>176</v>
      </c>
      <c r="F46" s="137">
        <v>2367670</v>
      </c>
      <c r="G46" s="129"/>
      <c r="H46" s="122"/>
      <c r="I46" s="120">
        <f t="shared" si="3"/>
        <v>2367670</v>
      </c>
      <c r="J46" s="123"/>
    </row>
    <row r="47" spans="1:10" ht="12.75" hidden="1">
      <c r="A47" s="118" t="s">
        <v>280</v>
      </c>
      <c r="B47" s="117">
        <v>182</v>
      </c>
      <c r="C47" s="119" t="s">
        <v>289</v>
      </c>
      <c r="D47" s="119"/>
      <c r="E47" s="119" t="s">
        <v>176</v>
      </c>
      <c r="F47" s="137">
        <v>0</v>
      </c>
      <c r="G47" s="129"/>
      <c r="H47" s="122"/>
      <c r="I47" s="120">
        <f t="shared" si="3"/>
        <v>0</v>
      </c>
      <c r="J47" s="123"/>
    </row>
    <row r="48" spans="1:10" ht="12.75" hidden="1">
      <c r="A48" s="118" t="s">
        <v>280</v>
      </c>
      <c r="B48" s="117">
        <v>182</v>
      </c>
      <c r="C48" s="119" t="s">
        <v>290</v>
      </c>
      <c r="D48" s="119"/>
      <c r="E48" s="119" t="s">
        <v>176</v>
      </c>
      <c r="F48" s="137">
        <v>0</v>
      </c>
      <c r="G48" s="129"/>
      <c r="H48" s="128"/>
      <c r="I48" s="120">
        <f t="shared" si="3"/>
        <v>0</v>
      </c>
      <c r="J48" s="123"/>
    </row>
    <row r="49" spans="1:10" ht="12.75" hidden="1">
      <c r="A49" s="118" t="s">
        <v>291</v>
      </c>
      <c r="B49" s="139">
        <v>385</v>
      </c>
      <c r="C49" s="119" t="s">
        <v>292</v>
      </c>
      <c r="D49" s="119"/>
      <c r="E49" s="119" t="s">
        <v>176</v>
      </c>
      <c r="F49" s="137"/>
      <c r="G49" s="129"/>
      <c r="H49" s="128"/>
      <c r="I49" s="120">
        <f t="shared" si="3"/>
        <v>0</v>
      </c>
      <c r="J49" s="123"/>
    </row>
    <row r="50" spans="1:10" ht="12.75">
      <c r="A50" s="118" t="s">
        <v>291</v>
      </c>
      <c r="B50" s="139">
        <v>385</v>
      </c>
      <c r="C50" s="119" t="s">
        <v>293</v>
      </c>
      <c r="D50" s="119"/>
      <c r="E50" s="119" t="s">
        <v>176</v>
      </c>
      <c r="F50" s="137">
        <v>57100</v>
      </c>
      <c r="G50" s="129"/>
      <c r="H50" s="128"/>
      <c r="I50" s="120">
        <f t="shared" si="3"/>
        <v>57100</v>
      </c>
      <c r="J50" s="123"/>
    </row>
    <row r="51" spans="1:10" ht="12.75">
      <c r="A51" s="118" t="s">
        <v>294</v>
      </c>
      <c r="B51" s="139">
        <v>385</v>
      </c>
      <c r="C51" s="119" t="s">
        <v>295</v>
      </c>
      <c r="D51" s="119"/>
      <c r="E51" s="119" t="s">
        <v>0</v>
      </c>
      <c r="F51" s="137">
        <v>543542</v>
      </c>
      <c r="G51" s="129"/>
      <c r="H51" s="140"/>
      <c r="I51" s="120">
        <f t="shared" si="3"/>
        <v>543542</v>
      </c>
      <c r="J51" s="123"/>
    </row>
    <row r="52" spans="1:10" ht="32.25" customHeight="1">
      <c r="A52" s="141" t="s">
        <v>296</v>
      </c>
      <c r="B52" s="139">
        <v>385</v>
      </c>
      <c r="C52" s="119" t="s">
        <v>297</v>
      </c>
      <c r="D52" s="119"/>
      <c r="E52" s="119" t="s">
        <v>298</v>
      </c>
      <c r="F52" s="137">
        <v>39540</v>
      </c>
      <c r="G52" s="129"/>
      <c r="H52" s="140"/>
      <c r="I52" s="120">
        <f t="shared" si="3"/>
        <v>39540</v>
      </c>
      <c r="J52" s="123"/>
    </row>
    <row r="53" spans="1:10" ht="28.5" customHeight="1" hidden="1">
      <c r="A53" s="141" t="s">
        <v>299</v>
      </c>
      <c r="B53" s="139">
        <v>385</v>
      </c>
      <c r="C53" s="119" t="s">
        <v>300</v>
      </c>
      <c r="D53" s="119"/>
      <c r="E53" s="119" t="s">
        <v>301</v>
      </c>
      <c r="F53" s="137">
        <v>0</v>
      </c>
      <c r="G53" s="129"/>
      <c r="H53" s="140"/>
      <c r="I53" s="120">
        <v>0</v>
      </c>
      <c r="J53" s="123"/>
    </row>
    <row r="54" spans="1:10" ht="12.75" hidden="1">
      <c r="A54" s="118" t="s">
        <v>302</v>
      </c>
      <c r="B54" s="139">
        <v>385</v>
      </c>
      <c r="C54" s="119" t="s">
        <v>303</v>
      </c>
      <c r="D54" s="119"/>
      <c r="E54" s="119" t="s">
        <v>304</v>
      </c>
      <c r="F54" s="137"/>
      <c r="G54" s="129"/>
      <c r="H54" s="128"/>
      <c r="I54" s="120">
        <f>F54+H54</f>
        <v>0</v>
      </c>
      <c r="J54" s="123"/>
    </row>
    <row r="55" spans="1:10" ht="12.75">
      <c r="A55" s="118" t="s">
        <v>305</v>
      </c>
      <c r="B55" s="139">
        <v>385</v>
      </c>
      <c r="C55" s="119" t="s">
        <v>306</v>
      </c>
      <c r="D55" s="119" t="s">
        <v>307</v>
      </c>
      <c r="E55" s="119" t="s">
        <v>308</v>
      </c>
      <c r="F55" s="137">
        <v>181227</v>
      </c>
      <c r="G55" s="129"/>
      <c r="H55" s="128"/>
      <c r="I55" s="120">
        <f>F55+H55</f>
        <v>181227</v>
      </c>
      <c r="J55" s="123"/>
    </row>
    <row r="56" spans="1:10" ht="12.75">
      <c r="A56" s="118" t="s">
        <v>309</v>
      </c>
      <c r="B56" s="139">
        <v>385</v>
      </c>
      <c r="C56" s="119" t="s">
        <v>310</v>
      </c>
      <c r="D56" s="119" t="s">
        <v>311</v>
      </c>
      <c r="E56" s="119" t="s">
        <v>308</v>
      </c>
      <c r="F56" s="137">
        <v>4301975</v>
      </c>
      <c r="G56" s="129"/>
      <c r="H56" s="128"/>
      <c r="I56" s="120">
        <f>F56+H56</f>
        <v>4301975</v>
      </c>
      <c r="J56" s="123"/>
    </row>
    <row r="57" spans="1:10" ht="12.75" hidden="1">
      <c r="A57" s="142" t="s">
        <v>312</v>
      </c>
      <c r="B57" s="143"/>
      <c r="C57" s="144"/>
      <c r="D57" s="144"/>
      <c r="E57" s="144"/>
      <c r="F57" s="145">
        <v>0</v>
      </c>
      <c r="G57" s="146"/>
      <c r="H57" s="147"/>
      <c r="I57" s="148">
        <v>0</v>
      </c>
      <c r="J57" s="149"/>
    </row>
    <row r="58" spans="1:10" ht="12.75" hidden="1">
      <c r="A58" s="142" t="s">
        <v>313</v>
      </c>
      <c r="B58" s="143"/>
      <c r="C58" s="144"/>
      <c r="D58" s="144"/>
      <c r="E58" s="144"/>
      <c r="F58" s="145">
        <v>0</v>
      </c>
      <c r="G58" s="146"/>
      <c r="H58" s="147"/>
      <c r="I58" s="120">
        <v>0</v>
      </c>
      <c r="J58" s="149"/>
    </row>
    <row r="59" spans="1:10" ht="12.75" hidden="1">
      <c r="A59" s="118" t="s">
        <v>314</v>
      </c>
      <c r="B59" s="139">
        <v>385</v>
      </c>
      <c r="C59" s="119" t="s">
        <v>315</v>
      </c>
      <c r="D59" s="119"/>
      <c r="E59" s="119" t="s">
        <v>308</v>
      </c>
      <c r="F59" s="137">
        <v>0</v>
      </c>
      <c r="G59" s="129"/>
      <c r="H59" s="128"/>
      <c r="I59" s="120">
        <f>F59+H59</f>
        <v>0</v>
      </c>
      <c r="J59" s="123"/>
    </row>
    <row r="60" spans="1:10" ht="12.75" hidden="1">
      <c r="A60" s="142" t="s">
        <v>312</v>
      </c>
      <c r="B60" s="143"/>
      <c r="C60" s="144"/>
      <c r="D60" s="144"/>
      <c r="E60" s="144"/>
      <c r="F60" s="145">
        <v>0</v>
      </c>
      <c r="G60" s="146"/>
      <c r="H60" s="150"/>
      <c r="I60" s="148">
        <f>F60+H60</f>
        <v>0</v>
      </c>
      <c r="J60" s="149"/>
    </row>
    <row r="61" spans="1:10" ht="12.75" hidden="1">
      <c r="A61" s="142" t="s">
        <v>313</v>
      </c>
      <c r="B61" s="143"/>
      <c r="C61" s="144"/>
      <c r="D61" s="144"/>
      <c r="E61" s="144"/>
      <c r="F61" s="145">
        <v>0</v>
      </c>
      <c r="G61" s="146"/>
      <c r="H61" s="147"/>
      <c r="I61" s="120">
        <f>F61+H61</f>
        <v>0</v>
      </c>
      <c r="J61" s="149"/>
    </row>
    <row r="62" spans="1:10" ht="12.75" hidden="1">
      <c r="A62" s="118" t="s">
        <v>316</v>
      </c>
      <c r="B62" s="139">
        <v>385</v>
      </c>
      <c r="C62" s="119" t="s">
        <v>317</v>
      </c>
      <c r="D62" s="119"/>
      <c r="E62" s="119" t="s">
        <v>308</v>
      </c>
      <c r="F62" s="137">
        <v>0</v>
      </c>
      <c r="G62" s="129"/>
      <c r="H62" s="128"/>
      <c r="I62" s="120">
        <f>F62+H62</f>
        <v>0</v>
      </c>
      <c r="J62" s="128"/>
    </row>
    <row r="63" spans="1:10" ht="12.75" hidden="1">
      <c r="A63" s="73" t="s">
        <v>318</v>
      </c>
      <c r="B63" s="151">
        <v>385</v>
      </c>
      <c r="C63" s="138" t="s">
        <v>319</v>
      </c>
      <c r="D63" s="138" t="s">
        <v>307</v>
      </c>
      <c r="E63" s="138" t="s">
        <v>320</v>
      </c>
      <c r="F63" s="133"/>
      <c r="G63" s="134">
        <v>0</v>
      </c>
      <c r="H63" s="133"/>
      <c r="I63" s="133">
        <f>F63+H63</f>
        <v>0</v>
      </c>
      <c r="J63" s="134"/>
    </row>
    <row r="64" spans="1:10" ht="12.75" hidden="1">
      <c r="A64" s="152" t="s">
        <v>318</v>
      </c>
      <c r="B64" s="139">
        <v>385</v>
      </c>
      <c r="C64" s="119" t="s">
        <v>321</v>
      </c>
      <c r="D64" s="119" t="s">
        <v>307</v>
      </c>
      <c r="E64" s="119" t="s">
        <v>320</v>
      </c>
      <c r="F64" s="137">
        <v>3750000</v>
      </c>
      <c r="G64" s="129"/>
      <c r="H64" s="137"/>
      <c r="I64" s="120">
        <v>3750000</v>
      </c>
      <c r="J64" s="121"/>
    </row>
    <row r="65" spans="1:10" ht="12.75" hidden="1">
      <c r="A65" s="142" t="s">
        <v>322</v>
      </c>
      <c r="B65" s="139">
        <v>385</v>
      </c>
      <c r="C65" s="119" t="s">
        <v>321</v>
      </c>
      <c r="D65" s="119" t="s">
        <v>307</v>
      </c>
      <c r="E65" s="119" t="s">
        <v>320</v>
      </c>
      <c r="F65" s="145">
        <v>13504833.83</v>
      </c>
      <c r="G65" s="146"/>
      <c r="H65" s="153"/>
      <c r="I65" s="120">
        <v>13504833.83</v>
      </c>
      <c r="J65" s="149"/>
    </row>
    <row r="66" spans="1:10" ht="12.75" hidden="1">
      <c r="A66" s="142" t="s">
        <v>323</v>
      </c>
      <c r="B66" s="143"/>
      <c r="C66" s="144"/>
      <c r="D66" s="144"/>
      <c r="E66" s="144"/>
      <c r="F66" s="145"/>
      <c r="G66" s="146"/>
      <c r="H66" s="147"/>
      <c r="I66" s="149"/>
      <c r="J66" s="149">
        <f>I66</f>
        <v>0</v>
      </c>
    </row>
    <row r="67" spans="1:10" ht="25.5" hidden="1">
      <c r="A67" s="142" t="s">
        <v>324</v>
      </c>
      <c r="B67" s="139">
        <v>385</v>
      </c>
      <c r="C67" s="119" t="s">
        <v>321</v>
      </c>
      <c r="D67" s="119" t="s">
        <v>307</v>
      </c>
      <c r="E67" s="119" t="s">
        <v>308</v>
      </c>
      <c r="F67" s="145">
        <v>0</v>
      </c>
      <c r="G67" s="146"/>
      <c r="H67" s="153"/>
      <c r="I67" s="148">
        <v>0</v>
      </c>
      <c r="J67" s="149"/>
    </row>
    <row r="68" spans="1:10" ht="25.5" hidden="1">
      <c r="A68" s="142" t="s">
        <v>325</v>
      </c>
      <c r="B68" s="143"/>
      <c r="C68" s="144"/>
      <c r="D68" s="144"/>
      <c r="E68" s="144"/>
      <c r="F68" s="145"/>
      <c r="G68" s="146">
        <f aca="true" t="shared" si="4" ref="G68:G74">F68</f>
        <v>0</v>
      </c>
      <c r="H68" s="147"/>
      <c r="I68" s="148">
        <f>F68+H68</f>
        <v>0</v>
      </c>
      <c r="J68" s="149"/>
    </row>
    <row r="69" spans="1:10" ht="12.75" hidden="1">
      <c r="A69" s="142" t="s">
        <v>326</v>
      </c>
      <c r="B69" s="143"/>
      <c r="C69" s="144"/>
      <c r="D69" s="144"/>
      <c r="E69" s="144"/>
      <c r="F69" s="145"/>
      <c r="G69" s="146">
        <f t="shared" si="4"/>
        <v>0</v>
      </c>
      <c r="H69" s="147"/>
      <c r="I69" s="148">
        <f>F69+H69</f>
        <v>0</v>
      </c>
      <c r="J69" s="149"/>
    </row>
    <row r="70" spans="1:10" ht="25.5" hidden="1">
      <c r="A70" s="142" t="s">
        <v>327</v>
      </c>
      <c r="B70" s="143"/>
      <c r="C70" s="144"/>
      <c r="D70" s="144"/>
      <c r="E70" s="144"/>
      <c r="F70" s="145"/>
      <c r="G70" s="146">
        <f t="shared" si="4"/>
        <v>0</v>
      </c>
      <c r="H70" s="147"/>
      <c r="I70" s="148">
        <f>F70+H70</f>
        <v>0</v>
      </c>
      <c r="J70" s="148"/>
    </row>
    <row r="71" spans="1:10" ht="12.75" hidden="1">
      <c r="A71" s="142" t="s">
        <v>328</v>
      </c>
      <c r="B71" s="143"/>
      <c r="C71" s="144"/>
      <c r="D71" s="144"/>
      <c r="E71" s="144"/>
      <c r="F71" s="145"/>
      <c r="G71" s="146">
        <f t="shared" si="4"/>
        <v>0</v>
      </c>
      <c r="H71" s="147"/>
      <c r="I71" s="148">
        <f>H71+F71</f>
        <v>0</v>
      </c>
      <c r="J71" s="149"/>
    </row>
    <row r="72" spans="1:10" ht="12.75" hidden="1">
      <c r="A72" s="142" t="s">
        <v>329</v>
      </c>
      <c r="B72" s="143"/>
      <c r="C72" s="144"/>
      <c r="D72" s="144"/>
      <c r="E72" s="144"/>
      <c r="F72" s="145"/>
      <c r="G72" s="146">
        <f t="shared" si="4"/>
        <v>0</v>
      </c>
      <c r="H72" s="147"/>
      <c r="I72" s="148">
        <f>H72+F72</f>
        <v>0</v>
      </c>
      <c r="J72" s="149"/>
    </row>
    <row r="73" spans="1:10" ht="25.5" hidden="1">
      <c r="A73" s="142" t="s">
        <v>330</v>
      </c>
      <c r="B73" s="143"/>
      <c r="C73" s="144"/>
      <c r="D73" s="144"/>
      <c r="E73" s="144"/>
      <c r="F73" s="145">
        <v>0</v>
      </c>
      <c r="G73" s="146">
        <f>F73</f>
        <v>0</v>
      </c>
      <c r="H73" s="147"/>
      <c r="I73" s="148">
        <f>H73+F73</f>
        <v>0</v>
      </c>
      <c r="J73" s="153"/>
    </row>
    <row r="74" spans="1:10" ht="25.5" hidden="1">
      <c r="A74" s="142" t="s">
        <v>331</v>
      </c>
      <c r="B74" s="139"/>
      <c r="C74" s="119"/>
      <c r="D74" s="119"/>
      <c r="E74" s="119"/>
      <c r="F74" s="145">
        <v>0</v>
      </c>
      <c r="G74" s="145">
        <f t="shared" si="4"/>
        <v>0</v>
      </c>
      <c r="H74" s="150"/>
      <c r="I74" s="148">
        <f>H74+F74</f>
        <v>0</v>
      </c>
      <c r="J74" s="154"/>
    </row>
    <row r="75" spans="1:10" ht="12.75" hidden="1">
      <c r="A75" s="152" t="s">
        <v>332</v>
      </c>
      <c r="B75" s="139">
        <v>385</v>
      </c>
      <c r="C75" s="119" t="s">
        <v>333</v>
      </c>
      <c r="D75" s="119" t="s">
        <v>334</v>
      </c>
      <c r="E75" s="119" t="s">
        <v>308</v>
      </c>
      <c r="F75" s="137">
        <v>213620</v>
      </c>
      <c r="G75" s="129">
        <v>213620</v>
      </c>
      <c r="H75" s="128"/>
      <c r="I75" s="120">
        <f>F75+H75</f>
        <v>213620</v>
      </c>
      <c r="J75" s="121"/>
    </row>
    <row r="76" spans="1:10" ht="12.75" hidden="1">
      <c r="A76" s="152" t="s">
        <v>335</v>
      </c>
      <c r="B76" s="139">
        <v>385</v>
      </c>
      <c r="C76" s="119" t="s">
        <v>336</v>
      </c>
      <c r="D76" s="119"/>
      <c r="E76" s="119" t="s">
        <v>320</v>
      </c>
      <c r="F76" s="137">
        <v>0</v>
      </c>
      <c r="G76" s="137"/>
      <c r="H76" s="128"/>
      <c r="I76" s="155">
        <f>F76+H76</f>
        <v>0</v>
      </c>
      <c r="J76" s="121"/>
    </row>
    <row r="77" spans="1:10" ht="25.5" hidden="1">
      <c r="A77" s="73" t="s">
        <v>337</v>
      </c>
      <c r="B77" s="151">
        <v>385</v>
      </c>
      <c r="C77" s="138" t="s">
        <v>338</v>
      </c>
      <c r="D77" s="138"/>
      <c r="E77" s="138" t="s">
        <v>304</v>
      </c>
      <c r="F77" s="134">
        <v>0</v>
      </c>
      <c r="G77" s="134">
        <v>0</v>
      </c>
      <c r="H77" s="156">
        <v>0</v>
      </c>
      <c r="I77" s="134">
        <f>F77+H77</f>
        <v>0</v>
      </c>
      <c r="J77" s="134">
        <v>0</v>
      </c>
    </row>
    <row r="78" spans="1:10" ht="31.5" customHeight="1">
      <c r="A78" s="152" t="s">
        <v>339</v>
      </c>
      <c r="B78" s="139">
        <v>385</v>
      </c>
      <c r="C78" s="119" t="s">
        <v>340</v>
      </c>
      <c r="D78" s="157"/>
      <c r="E78" s="157" t="s">
        <v>320</v>
      </c>
      <c r="F78" s="158"/>
      <c r="G78" s="122"/>
      <c r="H78" s="158">
        <v>173477.46</v>
      </c>
      <c r="I78" s="120">
        <v>173477.46</v>
      </c>
      <c r="J78" s="120"/>
    </row>
    <row r="79" spans="1:10" ht="33" customHeight="1">
      <c r="A79" s="152" t="s">
        <v>339</v>
      </c>
      <c r="B79" s="139">
        <v>385</v>
      </c>
      <c r="C79" s="119" t="s">
        <v>341</v>
      </c>
      <c r="D79" s="157"/>
      <c r="E79" s="157" t="s">
        <v>320</v>
      </c>
      <c r="F79" s="137"/>
      <c r="G79" s="122"/>
      <c r="H79" s="158"/>
      <c r="I79" s="120">
        <v>-5817353.44</v>
      </c>
      <c r="J79" s="120">
        <f>I79</f>
        <v>-5817353.44</v>
      </c>
    </row>
    <row r="80" spans="1:10" ht="27" customHeight="1" hidden="1">
      <c r="A80" s="152" t="s">
        <v>339</v>
      </c>
      <c r="B80" s="139">
        <v>385</v>
      </c>
      <c r="C80" s="119" t="s">
        <v>341</v>
      </c>
      <c r="D80" s="157"/>
      <c r="E80" s="157" t="s">
        <v>320</v>
      </c>
      <c r="F80" s="158">
        <v>0</v>
      </c>
      <c r="G80" s="122">
        <v>0</v>
      </c>
      <c r="H80" s="158"/>
      <c r="I80" s="120">
        <v>0</v>
      </c>
      <c r="J80" s="120">
        <f>I80</f>
        <v>0</v>
      </c>
    </row>
    <row r="81" spans="1:10" ht="12.75" hidden="1">
      <c r="A81" s="152" t="s">
        <v>342</v>
      </c>
      <c r="B81" s="139">
        <v>385</v>
      </c>
      <c r="C81" s="119" t="s">
        <v>343</v>
      </c>
      <c r="D81" s="157"/>
      <c r="E81" s="157" t="s">
        <v>308</v>
      </c>
      <c r="F81" s="137">
        <v>0</v>
      </c>
      <c r="G81" s="137"/>
      <c r="H81" s="128"/>
      <c r="I81" s="121">
        <f>F81+H81</f>
        <v>0</v>
      </c>
      <c r="J81" s="120"/>
    </row>
    <row r="82" spans="1:10" ht="12.75" hidden="1">
      <c r="A82" s="159" t="s">
        <v>344</v>
      </c>
      <c r="B82" s="139">
        <v>803</v>
      </c>
      <c r="C82" s="119" t="s">
        <v>345</v>
      </c>
      <c r="D82" s="157"/>
      <c r="E82" s="157" t="s">
        <v>0</v>
      </c>
      <c r="F82" s="129">
        <v>0</v>
      </c>
      <c r="G82" s="129"/>
      <c r="H82" s="128"/>
      <c r="I82" s="121">
        <f>F82+H82</f>
        <v>0</v>
      </c>
      <c r="J82" s="123"/>
    </row>
    <row r="83" spans="1:10" ht="12.75" hidden="1">
      <c r="A83" s="160" t="s">
        <v>346</v>
      </c>
      <c r="B83" s="117">
        <v>803</v>
      </c>
      <c r="C83" s="119" t="s">
        <v>347</v>
      </c>
      <c r="D83" s="119"/>
      <c r="E83" s="119" t="s">
        <v>301</v>
      </c>
      <c r="F83" s="121">
        <v>0</v>
      </c>
      <c r="G83" s="121"/>
      <c r="H83" s="128"/>
      <c r="I83" s="126">
        <f>F83+H83</f>
        <v>0</v>
      </c>
      <c r="J83" s="123"/>
    </row>
    <row r="84" spans="1:10" ht="12.75">
      <c r="A84" s="161" t="s">
        <v>348</v>
      </c>
      <c r="B84" s="162"/>
      <c r="C84" s="163"/>
      <c r="D84" s="164"/>
      <c r="E84" s="165"/>
      <c r="F84" s="166">
        <f>F9+F11+F13+F15+F18+F30+F35+F40+F46+F50+F51+F52+F55+F56+F62+F64+F65+F67+F75+F78+F79</f>
        <v>36024623.83</v>
      </c>
      <c r="G84" s="167">
        <f>SUM(G8:G83)-G64</f>
        <v>213620</v>
      </c>
      <c r="H84" s="168">
        <f>SUM(H8:H83)-H56-H64-H59+H59+H56</f>
        <v>173477.46</v>
      </c>
      <c r="I84" s="166">
        <f>I9+I11+I13+I15+I18+I30+I35+I40+I46+I50+I51+I52+I55+I56+I62+I64+I65+I67+I75+I78+I79</f>
        <v>30380747.849999998</v>
      </c>
      <c r="J84" s="169">
        <f>J64+J75+J62+J65+J67</f>
        <v>0</v>
      </c>
    </row>
  </sheetData>
  <sheetProtection/>
  <mergeCells count="11">
    <mergeCell ref="B6:B7"/>
    <mergeCell ref="C6:D7"/>
    <mergeCell ref="E6:E7"/>
    <mergeCell ref="F6:G6"/>
    <mergeCell ref="H6:H7"/>
    <mergeCell ref="I6:J6"/>
    <mergeCell ref="I1:J1"/>
    <mergeCell ref="I2:J2"/>
    <mergeCell ref="I3:J3"/>
    <mergeCell ref="A4:J4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2020-05-06T06:44:28Z</cp:lastPrinted>
  <dcterms:created xsi:type="dcterms:W3CDTF">1996-10-08T23:32:33Z</dcterms:created>
  <dcterms:modified xsi:type="dcterms:W3CDTF">2020-05-06T06:45:30Z</dcterms:modified>
  <cp:category/>
  <cp:version/>
  <cp:contentType/>
  <cp:contentStatus/>
</cp:coreProperties>
</file>